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00" windowHeight="7650" tabRatio="829"/>
  </bookViews>
  <sheets>
    <sheet name="Összesítő" sheetId="1" r:id="rId1"/>
    <sheet name="Viola utca 2-4." sheetId="9" r:id="rId2"/>
    <sheet name="Viola utca 3-5." sheetId="10" r:id="rId3"/>
    <sheet name="Hajnal utca 13." sheetId="11" r:id="rId4"/>
    <sheet name="Munka10" sheetId="13" state="hidden" r:id="rId5"/>
  </sheets>
  <externalReferences>
    <externalReference r:id="rId6"/>
  </externalReferences>
  <definedNames>
    <definedName name="_xlnm._FilterDatabase" localSheetId="3" hidden="1">'Hajnal utca 13.'!$A$1:$E$104</definedName>
    <definedName name="_xlnm._FilterDatabase" localSheetId="1" hidden="1">'Viola utca 2-4.'!$A$1:$E$162</definedName>
    <definedName name="_xlnm._FilterDatabase" localSheetId="2" hidden="1">'Viola utca 3-5.'!$A$1:$E$82</definedName>
  </definedNames>
  <calcPr calcId="145621"/>
</workbook>
</file>

<file path=xl/calcChain.xml><?xml version="1.0" encoding="utf-8"?>
<calcChain xmlns="http://schemas.openxmlformats.org/spreadsheetml/2006/main">
  <c r="D11" i="1" l="1"/>
  <c r="F16" i="1" l="1"/>
  <c r="K16" i="1" s="1"/>
  <c r="N5" i="1" l="1"/>
  <c r="J11" i="1" l="1"/>
  <c r="I11" i="1"/>
  <c r="H11" i="1"/>
  <c r="G11" i="1"/>
  <c r="F11" i="1"/>
  <c r="C106" i="11" l="1"/>
  <c r="D4" i="1" l="1"/>
  <c r="B4" i="1"/>
  <c r="C109" i="11"/>
  <c r="E4" i="1" s="1"/>
  <c r="C108" i="11"/>
  <c r="C112" i="11"/>
  <c r="H4" i="1" s="1"/>
  <c r="C111" i="11"/>
  <c r="G4" i="1" s="1"/>
  <c r="C110" i="11"/>
  <c r="F4" i="1" s="1"/>
  <c r="C107" i="11"/>
  <c r="C4" i="1" s="1"/>
  <c r="C103" i="11"/>
  <c r="C97" i="11"/>
  <c r="C58" i="11"/>
  <c r="C18" i="11"/>
  <c r="C113" i="11"/>
  <c r="I4" i="1" s="1"/>
  <c r="G3" i="1"/>
  <c r="E3" i="1"/>
  <c r="B3" i="1"/>
  <c r="C81" i="10"/>
  <c r="C50" i="10"/>
  <c r="C16" i="10"/>
  <c r="C89" i="10"/>
  <c r="I3" i="1" s="1"/>
  <c r="C88" i="10"/>
  <c r="C87" i="10"/>
  <c r="F3" i="1" s="1"/>
  <c r="C86" i="10"/>
  <c r="C85" i="10"/>
  <c r="C3" i="1" s="1"/>
  <c r="C84" i="10"/>
  <c r="C165" i="9"/>
  <c r="C2" i="1" s="1"/>
  <c r="C166" i="9"/>
  <c r="E2" i="1" s="1"/>
  <c r="C168" i="9"/>
  <c r="G2" i="1" s="1"/>
  <c r="C164" i="9"/>
  <c r="B2" i="1" s="1"/>
  <c r="C169" i="9"/>
  <c r="I2" i="1" s="1"/>
  <c r="C170" i="9"/>
  <c r="J2" i="1" s="1"/>
  <c r="C167" i="9"/>
  <c r="F2" i="1" s="1"/>
  <c r="C161" i="9"/>
  <c r="C150" i="9"/>
  <c r="C140" i="9"/>
  <c r="C123" i="9"/>
  <c r="C103" i="9"/>
  <c r="C83" i="9"/>
  <c r="C41" i="9"/>
  <c r="B10" i="1" l="1"/>
  <c r="C82" i="10"/>
  <c r="K3" i="1"/>
  <c r="B9" i="1" s="1"/>
  <c r="K2" i="1"/>
  <c r="B8" i="1" s="1"/>
  <c r="K4" i="1"/>
  <c r="C104" i="11"/>
  <c r="C162" i="9"/>
  <c r="L5" i="1" l="1"/>
  <c r="H5" i="1"/>
  <c r="D5" i="1"/>
  <c r="B5" i="1" l="1"/>
  <c r="F5" i="1"/>
  <c r="G5" i="1"/>
  <c r="E5" i="1"/>
  <c r="I5" i="1"/>
  <c r="C5" i="1" l="1"/>
  <c r="M5" i="1" l="1"/>
  <c r="K5" i="1" l="1"/>
  <c r="B11" i="1" l="1"/>
</calcChain>
</file>

<file path=xl/sharedStrings.xml><?xml version="1.0" encoding="utf-8"?>
<sst xmlns="http://schemas.openxmlformats.org/spreadsheetml/2006/main" count="1014" uniqueCount="395">
  <si>
    <t>Raktár, műhely (m²)</t>
  </si>
  <si>
    <t>Terület összesen (m²)</t>
  </si>
  <si>
    <t>Ingatlan címe</t>
  </si>
  <si>
    <t>1042 Budapest, Viola u. 3-5.</t>
  </si>
  <si>
    <t>1042 Budapest, Viola u. 2-4.</t>
  </si>
  <si>
    <t>Mindösszesen:</t>
  </si>
  <si>
    <t>Lakószoba (m2)</t>
  </si>
  <si>
    <t>Napi takarítás  m2</t>
  </si>
  <si>
    <t>1042 Budapest, Hajnal u. 13.</t>
  </si>
  <si>
    <t>Közlekedő, folyosó, lépcső (m²)</t>
  </si>
  <si>
    <t>Ügyeletes takarító/fő</t>
  </si>
  <si>
    <t>Pincesszint</t>
  </si>
  <si>
    <t>greslap</t>
  </si>
  <si>
    <t>Raktár</t>
  </si>
  <si>
    <t>Közlekedő</t>
  </si>
  <si>
    <t>Női mosdó</t>
  </si>
  <si>
    <t>Női wc</t>
  </si>
  <si>
    <t>Pinceszint összesen:</t>
  </si>
  <si>
    <t>Földszint</t>
  </si>
  <si>
    <t>parketta</t>
  </si>
  <si>
    <t>Mosdó</t>
  </si>
  <si>
    <t>Porta</t>
  </si>
  <si>
    <t>Iroda</t>
  </si>
  <si>
    <t>Földszint összesen</t>
  </si>
  <si>
    <t>I. emelet</t>
  </si>
  <si>
    <t>Wc</t>
  </si>
  <si>
    <t>I emelet összesen:</t>
  </si>
  <si>
    <t>II. emelet</t>
  </si>
  <si>
    <t>II. emelet összesen:</t>
  </si>
  <si>
    <t>Tetőtér</t>
  </si>
  <si>
    <t>Tetőtér összesen:</t>
  </si>
  <si>
    <t>Megnevezés</t>
  </si>
  <si>
    <t>Nettó alapterület (m²)</t>
  </si>
  <si>
    <t>Padlóburkolat</t>
  </si>
  <si>
    <t>közlekedő</t>
  </si>
  <si>
    <t>P10</t>
  </si>
  <si>
    <t>P11</t>
  </si>
  <si>
    <t>P13</t>
  </si>
  <si>
    <t>P14</t>
  </si>
  <si>
    <t>wc</t>
  </si>
  <si>
    <t>kerámia</t>
  </si>
  <si>
    <t>raktár</t>
  </si>
  <si>
    <t>konyha</t>
  </si>
  <si>
    <t>iroda</t>
  </si>
  <si>
    <t>WC</t>
  </si>
  <si>
    <t>padlószőnyeg</t>
  </si>
  <si>
    <t>Tárgyaló</t>
  </si>
  <si>
    <t>Konyha</t>
  </si>
  <si>
    <t>Helyiség száma</t>
  </si>
  <si>
    <t>Belmagasság (cm)</t>
  </si>
  <si>
    <t>pvc</t>
  </si>
  <si>
    <t>beton</t>
  </si>
  <si>
    <t>Alagsor</t>
  </si>
  <si>
    <t>Alagsor összesen:</t>
  </si>
  <si>
    <t>Folyosó</t>
  </si>
  <si>
    <t>mosdó</t>
  </si>
  <si>
    <t>étkező</t>
  </si>
  <si>
    <t>cementsimítás</t>
  </si>
  <si>
    <t>lépcső</t>
  </si>
  <si>
    <t>műkő</t>
  </si>
  <si>
    <t>Földszint összesen:</t>
  </si>
  <si>
    <t>PVC</t>
  </si>
  <si>
    <t>17/a</t>
  </si>
  <si>
    <t>Tornaterem</t>
  </si>
  <si>
    <t>Könyvtár</t>
  </si>
  <si>
    <t>rag.parketta</t>
  </si>
  <si>
    <t>A01.1</t>
  </si>
  <si>
    <t>A01.2</t>
  </si>
  <si>
    <t>A02</t>
  </si>
  <si>
    <t>A03.1</t>
  </si>
  <si>
    <t>A03.2</t>
  </si>
  <si>
    <t>A05.1</t>
  </si>
  <si>
    <t>A05.2</t>
  </si>
  <si>
    <t>A05.3</t>
  </si>
  <si>
    <t>A06.1</t>
  </si>
  <si>
    <t>A06.2</t>
  </si>
  <si>
    <t>A06.3</t>
  </si>
  <si>
    <t>A06.4</t>
  </si>
  <si>
    <t>A06.5</t>
  </si>
  <si>
    <t>A07.1</t>
  </si>
  <si>
    <t>A07.2</t>
  </si>
  <si>
    <t>A07.3</t>
  </si>
  <si>
    <t>A08</t>
  </si>
  <si>
    <t>A09</t>
  </si>
  <si>
    <t>A10.1</t>
  </si>
  <si>
    <t>A10.2</t>
  </si>
  <si>
    <t>A10.3</t>
  </si>
  <si>
    <t>A12.1</t>
  </si>
  <si>
    <t>A12.2</t>
  </si>
  <si>
    <t>A13.1</t>
  </si>
  <si>
    <t>A13.2</t>
  </si>
  <si>
    <t>Női Wc</t>
  </si>
  <si>
    <t>A14.1</t>
  </si>
  <si>
    <t>A14.2</t>
  </si>
  <si>
    <t>Ffi Wc</t>
  </si>
  <si>
    <t>A14.3</t>
  </si>
  <si>
    <t>Személyzeti mosdó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</si>
  <si>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</si>
  <si>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</si>
  <si>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</si>
  <si>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</si>
  <si>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</si>
  <si>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</si>
  <si>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</si>
  <si>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</si>
  <si>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</si>
  <si>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</si>
  <si>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F1</t>
  </si>
  <si>
    <t>keramit</t>
  </si>
  <si>
    <t>F2</t>
  </si>
  <si>
    <t>F3</t>
  </si>
  <si>
    <t>Mf01</t>
  </si>
  <si>
    <t>Mf02</t>
  </si>
  <si>
    <t>Mf03</t>
  </si>
  <si>
    <t>Mf04</t>
  </si>
  <si>
    <t>Mf05.1</t>
  </si>
  <si>
    <t>Mf05.2</t>
  </si>
  <si>
    <t>Mf05.3</t>
  </si>
  <si>
    <t>Mf05.4</t>
  </si>
  <si>
    <t>Mf06.1</t>
  </si>
  <si>
    <t>Mf06.2</t>
  </si>
  <si>
    <t>Mf06.3</t>
  </si>
  <si>
    <t>Mf07.1</t>
  </si>
  <si>
    <t>Mf07.2</t>
  </si>
  <si>
    <t>Mf07.3</t>
  </si>
  <si>
    <t>Mf07.4</t>
  </si>
  <si>
    <t>Mf08</t>
  </si>
  <si>
    <t>Mf09.1</t>
  </si>
  <si>
    <t>Mf09.2</t>
  </si>
  <si>
    <t>Mf09.3</t>
  </si>
  <si>
    <t>Mf09.4</t>
  </si>
  <si>
    <t>Mf09.5</t>
  </si>
  <si>
    <t>Mf10</t>
  </si>
  <si>
    <t>rag. Parketta</t>
  </si>
  <si>
    <t>Mf11.1</t>
  </si>
  <si>
    <t>Mf11.2</t>
  </si>
  <si>
    <t>Mf12</t>
  </si>
  <si>
    <t>Mf13.3</t>
  </si>
  <si>
    <t>Mf13.1</t>
  </si>
  <si>
    <t>FFI_WC_előtér</t>
  </si>
  <si>
    <t>Mf13.2</t>
  </si>
  <si>
    <t>FFI_WC</t>
  </si>
  <si>
    <t>Mf14.1</t>
  </si>
  <si>
    <t>NŐI_WC_előtér</t>
  </si>
  <si>
    <t>Mf14.2</t>
  </si>
  <si>
    <t>NŐI_WC</t>
  </si>
  <si>
    <t>Mf14.3</t>
  </si>
  <si>
    <t>Mf15</t>
  </si>
  <si>
    <t>Mf16</t>
  </si>
  <si>
    <t>Mf17</t>
  </si>
  <si>
    <t>Mf18</t>
  </si>
  <si>
    <t>MfT</t>
  </si>
  <si>
    <t>Mf19</t>
  </si>
  <si>
    <t>105-106</t>
  </si>
  <si>
    <t>130.1</t>
  </si>
  <si>
    <t>130.2</t>
  </si>
  <si>
    <t>130.3</t>
  </si>
  <si>
    <t>131.1</t>
  </si>
  <si>
    <t>Női_WC_előtér</t>
  </si>
  <si>
    <t>131.3</t>
  </si>
  <si>
    <t>131.2</t>
  </si>
  <si>
    <t>Női_WC</t>
  </si>
  <si>
    <t>207.1</t>
  </si>
  <si>
    <t>207.2</t>
  </si>
  <si>
    <t>Ffi wc</t>
  </si>
  <si>
    <t>208.1</t>
  </si>
  <si>
    <t>208.2</t>
  </si>
  <si>
    <t>209.1</t>
  </si>
  <si>
    <t>209.2</t>
  </si>
  <si>
    <t>műkőlap</t>
  </si>
  <si>
    <t>T-szárny I. emelet</t>
  </si>
  <si>
    <t>0/a</t>
  </si>
  <si>
    <t>0/b</t>
  </si>
  <si>
    <t>16/a</t>
  </si>
  <si>
    <t>női wc</t>
  </si>
  <si>
    <t>16/b</t>
  </si>
  <si>
    <t>férfi wc</t>
  </si>
  <si>
    <t>T-szárny I. emelet összesen:</t>
  </si>
  <si>
    <t xml:space="preserve">T-szárny II. emelet </t>
  </si>
  <si>
    <t>17/b</t>
  </si>
  <si>
    <t>T-szárny II. emelet összesen:</t>
  </si>
  <si>
    <t xml:space="preserve">T-szárny III. emelet </t>
  </si>
  <si>
    <t>19/a</t>
  </si>
  <si>
    <t>19/b</t>
  </si>
  <si>
    <t>T-szárny III. emelet összesen:</t>
  </si>
  <si>
    <t>P1</t>
  </si>
  <si>
    <t>P2</t>
  </si>
  <si>
    <t>P3</t>
  </si>
  <si>
    <t>P4</t>
  </si>
  <si>
    <t>Műhely</t>
  </si>
  <si>
    <t>P5</t>
  </si>
  <si>
    <t>Lépcső</t>
  </si>
  <si>
    <t>P6</t>
  </si>
  <si>
    <t>P7</t>
  </si>
  <si>
    <t>P8</t>
  </si>
  <si>
    <t>P9</t>
  </si>
  <si>
    <t>F001</t>
  </si>
  <si>
    <t>ker. lap.</t>
  </si>
  <si>
    <t>F002</t>
  </si>
  <si>
    <t>F004</t>
  </si>
  <si>
    <t>F006</t>
  </si>
  <si>
    <t>F007</t>
  </si>
  <si>
    <t>F008</t>
  </si>
  <si>
    <t>F009</t>
  </si>
  <si>
    <t>F011</t>
  </si>
  <si>
    <t>F011/a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</si>
  <si>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</si>
  <si>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</si>
  <si>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</si>
  <si>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</si>
  <si>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</si>
  <si>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</si>
  <si>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</si>
  <si>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</si>
  <si>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</si>
  <si>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</si>
  <si>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</si>
  <si>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F2/b</t>
  </si>
  <si>
    <t>F33</t>
  </si>
  <si>
    <t>F34</t>
  </si>
  <si>
    <t>F36</t>
  </si>
  <si>
    <t>F37</t>
  </si>
  <si>
    <t>F38</t>
  </si>
  <si>
    <t>F40</t>
  </si>
  <si>
    <t>F41</t>
  </si>
  <si>
    <t>F42</t>
  </si>
  <si>
    <t>F43</t>
  </si>
  <si>
    <t>F44</t>
  </si>
  <si>
    <t>F45</t>
  </si>
  <si>
    <t>E1</t>
  </si>
  <si>
    <t>E2</t>
  </si>
  <si>
    <t>E3</t>
  </si>
  <si>
    <t>E4</t>
  </si>
  <si>
    <t>E5</t>
  </si>
  <si>
    <t>E6</t>
  </si>
  <si>
    <t>lam. park.</t>
  </si>
  <si>
    <t>E7</t>
  </si>
  <si>
    <t>E8</t>
  </si>
  <si>
    <t>E9</t>
  </si>
  <si>
    <t>E10</t>
  </si>
  <si>
    <t>E11</t>
  </si>
  <si>
    <t>E12</t>
  </si>
  <si>
    <t>E13</t>
  </si>
  <si>
    <t>E13/a</t>
  </si>
  <si>
    <t>E14</t>
  </si>
  <si>
    <t>E15</t>
  </si>
  <si>
    <t>E16</t>
  </si>
  <si>
    <t>E20</t>
  </si>
  <si>
    <t>E20/a</t>
  </si>
  <si>
    <t>E20/b</t>
  </si>
  <si>
    <t>E22</t>
  </si>
  <si>
    <t>E24</t>
  </si>
  <si>
    <t>E25</t>
  </si>
  <si>
    <t>E26</t>
  </si>
  <si>
    <t>E28</t>
  </si>
  <si>
    <t>E29</t>
  </si>
  <si>
    <t>E30</t>
  </si>
  <si>
    <t>E31</t>
  </si>
  <si>
    <t>E32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</si>
  <si>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</si>
  <si>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</si>
  <si>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</si>
  <si>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</si>
  <si>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</si>
  <si>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</si>
  <si>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</si>
  <si>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</si>
  <si>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</si>
  <si>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A.11</t>
  </si>
  <si>
    <t>gumi</t>
  </si>
  <si>
    <t>A.12</t>
  </si>
  <si>
    <t>A.13</t>
  </si>
  <si>
    <t>A.14</t>
  </si>
  <si>
    <t>A.15</t>
  </si>
  <si>
    <t>A.16</t>
  </si>
  <si>
    <t>F.01</t>
  </si>
  <si>
    <t>F.02</t>
  </si>
  <si>
    <t>F.04</t>
  </si>
  <si>
    <t>F.A.01</t>
  </si>
  <si>
    <t>F.A.03</t>
  </si>
  <si>
    <t>F.A.04</t>
  </si>
  <si>
    <t>F.A.05</t>
  </si>
  <si>
    <t>F.A.Sz1</t>
  </si>
  <si>
    <t>F.B.01</t>
  </si>
  <si>
    <t>F.B.02</t>
  </si>
  <si>
    <t>F.B.03</t>
  </si>
  <si>
    <t>F.B.04</t>
  </si>
  <si>
    <t>F.B.05</t>
  </si>
  <si>
    <t>F.B.06</t>
  </si>
  <si>
    <t>F.B.07</t>
  </si>
  <si>
    <t>F.B.08</t>
  </si>
  <si>
    <t>F.B.09</t>
  </si>
  <si>
    <t>F.B.10</t>
  </si>
  <si>
    <t>F.B.Sz2</t>
  </si>
  <si>
    <t>lam.parketta</t>
  </si>
  <si>
    <t>F.B.Sz3</t>
  </si>
  <si>
    <t>F.B.Sz4</t>
  </si>
  <si>
    <t>F.B.Sz5</t>
  </si>
  <si>
    <t>F.C.01</t>
  </si>
  <si>
    <t>F.C.02</t>
  </si>
  <si>
    <t>F.C.03</t>
  </si>
  <si>
    <t>F.C.04</t>
  </si>
  <si>
    <t>F.C.Sz6</t>
  </si>
  <si>
    <t>F.C.Sz7</t>
  </si>
  <si>
    <t>F.D.01</t>
  </si>
  <si>
    <t>F.D.02</t>
  </si>
  <si>
    <t>F.D.03</t>
  </si>
  <si>
    <t>F.E.01</t>
  </si>
  <si>
    <t>F.E.02</t>
  </si>
  <si>
    <t>F.E.03</t>
  </si>
  <si>
    <t>F.E.04</t>
  </si>
  <si>
    <t>F.E.05</t>
  </si>
  <si>
    <t>F.E.06</t>
  </si>
  <si>
    <t>F.E.07</t>
  </si>
  <si>
    <t>E.01</t>
  </si>
  <si>
    <t>gránitőrlemény</t>
  </si>
  <si>
    <t>E.03</t>
  </si>
  <si>
    <t>E.A.01</t>
  </si>
  <si>
    <t>E.A.02</t>
  </si>
  <si>
    <t>E.A.03</t>
  </si>
  <si>
    <t>E.A.04</t>
  </si>
  <si>
    <t>E.A.05</t>
  </si>
  <si>
    <t>E.A.Sz8</t>
  </si>
  <si>
    <t>E.A.Sz9</t>
  </si>
  <si>
    <t>E.B.01</t>
  </si>
  <si>
    <t>E.B.02</t>
  </si>
  <si>
    <t>E.B.03</t>
  </si>
  <si>
    <t>E.B.04</t>
  </si>
  <si>
    <t>E.B.05</t>
  </si>
  <si>
    <t>E.B.06</t>
  </si>
  <si>
    <t>E.B.07</t>
  </si>
  <si>
    <t>E.B.08</t>
  </si>
  <si>
    <t>E.B.09</t>
  </si>
  <si>
    <t>E.B.11</t>
  </si>
  <si>
    <t>E.B.Sz10</t>
  </si>
  <si>
    <t>E.B.Sz11</t>
  </si>
  <si>
    <t>E.B.Sz12</t>
  </si>
  <si>
    <t>E.B.Sz13</t>
  </si>
  <si>
    <t>E.C.01</t>
  </si>
  <si>
    <t>E.C.02</t>
  </si>
  <si>
    <t>E.C.03</t>
  </si>
  <si>
    <t>E.C.04</t>
  </si>
  <si>
    <t>E.C.Sz14</t>
  </si>
  <si>
    <t>E.C.Sz15</t>
  </si>
  <si>
    <t>E.D.01</t>
  </si>
  <si>
    <t>E.E.01</t>
  </si>
  <si>
    <t>E.E.02</t>
  </si>
  <si>
    <t>E.E.03</t>
  </si>
  <si>
    <t>E.E.04</t>
  </si>
  <si>
    <t>E.E.Sz16</t>
  </si>
  <si>
    <t>E.E.Sz17</t>
  </si>
  <si>
    <t>E.F.01</t>
  </si>
  <si>
    <t>I. emelet összesen</t>
  </si>
  <si>
    <t>T.01</t>
  </si>
  <si>
    <t>T.02</t>
  </si>
  <si>
    <t>T.03</t>
  </si>
  <si>
    <t>T.05</t>
  </si>
  <si>
    <t>gránitörlemény</t>
  </si>
  <si>
    <t>Zuhanyzó</t>
  </si>
  <si>
    <t>Oktatási helyiség</t>
  </si>
  <si>
    <t xml:space="preserve">Iroda, tárgyaló: </t>
  </si>
  <si>
    <t>Közlekedő, folyosó, lépcső:</t>
  </si>
  <si>
    <t>Raktár, műhely:</t>
  </si>
  <si>
    <t>Iroda, tárgyaló (m²)</t>
  </si>
  <si>
    <t>Wc, mosdó (m2)</t>
  </si>
  <si>
    <t>Konyha, étkező (m²)</t>
  </si>
  <si>
    <r>
      <t>Oktatási helyiség, tornaterem (m</t>
    </r>
    <r>
      <rPr>
        <b/>
        <sz val="10"/>
        <color theme="1"/>
        <rFont val="Calibri"/>
        <family val="2"/>
        <charset val="238"/>
      </rPr>
      <t xml:space="preserve">²) </t>
    </r>
  </si>
  <si>
    <t>Konyha, étkező:</t>
  </si>
  <si>
    <t>WC, mosdó</t>
  </si>
  <si>
    <t>Oktatási helyiség:</t>
  </si>
  <si>
    <t>Zuhanyozó</t>
  </si>
  <si>
    <t>Könyvtár:</t>
  </si>
  <si>
    <t>KÖzlekedő</t>
  </si>
  <si>
    <t>Lakószoba</t>
  </si>
  <si>
    <t>Mosókonyha</t>
  </si>
  <si>
    <t>Zuhanyzó (m2)</t>
  </si>
  <si>
    <t xml:space="preserve">Belmagasság (cm) </t>
  </si>
  <si>
    <t>Lakószoba:</t>
  </si>
  <si>
    <t>Kárpitozott székek (db)</t>
  </si>
  <si>
    <t>Szőnyegek (m2)</t>
  </si>
  <si>
    <t>Függöny (m2)</t>
  </si>
  <si>
    <t>Kárpitozott ágy (db)</t>
  </si>
  <si>
    <t>Könyvtár (m2)</t>
  </si>
  <si>
    <t>Lift (m2)</t>
  </si>
  <si>
    <t>Funkció</t>
  </si>
  <si>
    <t>ÁJK oktatási épület</t>
  </si>
  <si>
    <t>ÁJK Diákotthon</t>
  </si>
  <si>
    <t xml:space="preserve">Udvar </t>
  </si>
  <si>
    <t>Üveg felület (m²)</t>
  </si>
  <si>
    <t>Utcai járda (m²)</t>
  </si>
  <si>
    <t>Takarítási napok száma/ év *</t>
  </si>
  <si>
    <t>* Tájékoztató jellegű adat, a takarítási napok pontos száma változhat</t>
  </si>
  <si>
    <t>1042 Budapest, Árpád út 161-163.</t>
  </si>
  <si>
    <t>1 nagytakarítás/év</t>
  </si>
  <si>
    <t>Opcionális ingatlan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</si>
</sst>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\ &quot;m²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/>
    <xf numFmtId="0" fontId="1" fillId="3" borderId="1" xfId="0" applyFont="1" applyFill="1" applyBorder="1"/>
    <xf numFmtId="0" fontId="0" fillId="3" borderId="1" xfId="0" applyFill="1" applyBorder="1"/>
    <xf numFmtId="49" fontId="1" fillId="3" borderId="1" xfId="0" applyNumberFormat="1" applyFont="1" applyFill="1" applyBorder="1"/>
    <xf numFmtId="0" fontId="1" fillId="4" borderId="1" xfId="0" applyFont="1" applyFill="1" applyBorder="1"/>
    <xf numFmtId="4" fontId="1" fillId="4" borderId="1" xfId="0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164" fontId="1" fillId="3" borderId="1" xfId="0" applyNumberFormat="1" applyFont="1" applyFill="1" applyBorder="1"/>
    <xf numFmtId="16" fontId="0" fillId="0" borderId="1" xfId="0" applyNumberFormat="1" applyBorder="1" applyAlignment="1">
      <alignment horizontal="left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1" xfId="0" applyFont="1" applyBorder="1" applyAlignment="1"/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3" borderId="1" xfId="0" applyFont="1" applyFill="1" applyBorder="1"/>
    <xf numFmtId="0" fontId="0" fillId="0" borderId="1" xfId="0" applyNumberFormat="1" applyBorder="1"/>
    <xf numFmtId="0" fontId="1" fillId="3" borderId="1" xfId="0" applyNumberFormat="1" applyFont="1" applyFill="1" applyBorder="1"/>
    <xf numFmtId="0" fontId="1" fillId="4" borderId="1" xfId="0" applyNumberFormat="1" applyFont="1" applyFill="1" applyBorder="1"/>
    <xf numFmtId="0" fontId="0" fillId="0" borderId="1" xfId="0" applyNumberFormat="1" applyFont="1" applyBorder="1"/>
    <xf numFmtId="16" fontId="0" fillId="0" borderId="1" xfId="0" applyNumberFormat="1" applyFont="1" applyBorder="1" applyAlignment="1">
      <alignment horizontal="left"/>
    </xf>
    <xf numFmtId="2" fontId="2" fillId="4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4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6" fillId="3" borderId="25" xfId="0" applyNumberFormat="1" applyFont="1" applyFill="1" applyBorder="1" applyAlignment="1">
      <alignment horizontal="right" wrapText="1"/>
    </xf>
    <xf numFmtId="3" fontId="6" fillId="0" borderId="10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0" fontId="4" fillId="3" borderId="2" xfId="0" applyFont="1" applyFill="1" applyBorder="1"/>
    <xf numFmtId="3" fontId="4" fillId="3" borderId="21" xfId="0" applyNumberFormat="1" applyFont="1" applyFill="1" applyBorder="1" applyAlignment="1">
      <alignment wrapText="1"/>
    </xf>
    <xf numFmtId="3" fontId="4" fillId="3" borderId="19" xfId="0" applyNumberFormat="1" applyFont="1" applyFill="1" applyBorder="1" applyAlignment="1">
      <alignment wrapText="1"/>
    </xf>
    <xf numFmtId="3" fontId="4" fillId="3" borderId="20" xfId="0" applyNumberFormat="1" applyFont="1" applyFill="1" applyBorder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0" fontId="4" fillId="3" borderId="11" xfId="0" applyFont="1" applyFill="1" applyBorder="1"/>
    <xf numFmtId="0" fontId="4" fillId="3" borderId="12" xfId="0" applyFont="1" applyFill="1" applyBorder="1"/>
    <xf numFmtId="0" fontId="4" fillId="3" borderId="27" xfId="0" applyFont="1" applyFill="1" applyBorder="1"/>
    <xf numFmtId="3" fontId="6" fillId="0" borderId="24" xfId="0" applyNumberFormat="1" applyFont="1" applyBorder="1" applyAlignment="1">
      <alignment wrapText="1"/>
    </xf>
    <xf numFmtId="3" fontId="6" fillId="0" borderId="25" xfId="0" applyNumberFormat="1" applyFont="1" applyBorder="1" applyAlignment="1">
      <alignment wrapText="1"/>
    </xf>
    <xf numFmtId="3" fontId="4" fillId="3" borderId="22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4" fontId="1" fillId="0" borderId="1" xfId="0" applyNumberFormat="1" applyFont="1" applyBorder="1" applyAlignment="1">
      <alignment horizontal="center"/>
    </xf>
    <xf numFmtId="0" fontId="4" fillId="5" borderId="11" xfId="0" applyFont="1" applyFill="1" applyBorder="1"/>
    <xf numFmtId="4" fontId="0" fillId="0" borderId="0" xfId="0" applyNumberFormat="1"/>
    <xf numFmtId="0" fontId="4" fillId="5" borderId="12" xfId="0" applyFont="1" applyFill="1" applyBorder="1"/>
    <xf numFmtId="0" fontId="4" fillId="5" borderId="13" xfId="0" applyFont="1" applyFill="1" applyBorder="1"/>
    <xf numFmtId="3" fontId="6" fillId="0" borderId="1" xfId="0" applyNumberFormat="1" applyFont="1" applyBorder="1" applyAlignment="1">
      <alignment horizontal="center" wrapText="1"/>
    </xf>
    <xf numFmtId="3" fontId="6" fillId="0" borderId="25" xfId="0" applyNumberFormat="1" applyFont="1" applyBorder="1" applyAlignment="1">
      <alignment horizontal="center" wrapText="1"/>
    </xf>
    <xf numFmtId="3" fontId="4" fillId="3" borderId="19" xfId="0" applyNumberFormat="1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wrapText="1"/>
    </xf>
    <xf numFmtId="1" fontId="6" fillId="2" borderId="26" xfId="0" applyNumberFormat="1" applyFont="1" applyFill="1" applyBorder="1" applyAlignment="1">
      <alignment wrapText="1"/>
    </xf>
    <xf numFmtId="1" fontId="4" fillId="3" borderId="20" xfId="0" applyNumberFormat="1" applyFont="1" applyFill="1" applyBorder="1" applyAlignment="1">
      <alignment wrapText="1"/>
    </xf>
    <xf numFmtId="3" fontId="6" fillId="0" borderId="31" xfId="0" applyNumberFormat="1" applyFont="1" applyBorder="1" applyAlignment="1">
      <alignment wrapText="1"/>
    </xf>
    <xf numFmtId="3" fontId="6" fillId="0" borderId="28" xfId="0" applyNumberFormat="1" applyFont="1" applyBorder="1" applyAlignment="1">
      <alignment wrapText="1"/>
    </xf>
    <xf numFmtId="3" fontId="6" fillId="0" borderId="28" xfId="0" applyNumberFormat="1" applyFont="1" applyBorder="1" applyAlignment="1">
      <alignment horizontal="center" wrapText="1"/>
    </xf>
    <xf numFmtId="1" fontId="6" fillId="2" borderId="32" xfId="0" applyNumberFormat="1" applyFont="1" applyFill="1" applyBorder="1" applyAlignment="1">
      <alignment wrapText="1"/>
    </xf>
    <xf numFmtId="3" fontId="6" fillId="3" borderId="18" xfId="0" applyNumberFormat="1" applyFont="1" applyFill="1" applyBorder="1" applyAlignment="1">
      <alignment horizontal="right" wrapText="1"/>
    </xf>
    <xf numFmtId="3" fontId="6" fillId="3" borderId="6" xfId="0" applyNumberFormat="1" applyFont="1" applyFill="1" applyBorder="1" applyAlignment="1">
      <alignment horizontal="right"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6" fillId="0" borderId="13" xfId="0" applyFont="1" applyBorder="1"/>
    <xf numFmtId="0" fontId="6" fillId="0" borderId="12" xfId="0" applyFont="1" applyBorder="1"/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3" fontId="7" fillId="2" borderId="22" xfId="0" applyNumberFormat="1" applyFont="1" applyFill="1" applyBorder="1" applyAlignment="1">
      <alignment horizontal="right" wrapText="1"/>
    </xf>
    <xf numFmtId="3" fontId="7" fillId="2" borderId="19" xfId="0" applyNumberFormat="1" applyFont="1" applyFill="1" applyBorder="1" applyAlignment="1">
      <alignment horizontal="right" wrapText="1"/>
    </xf>
    <xf numFmtId="3" fontId="8" fillId="3" borderId="19" xfId="0" applyNumberFormat="1" applyFont="1" applyFill="1" applyBorder="1" applyAlignment="1">
      <alignment horizontal="right" wrapText="1"/>
    </xf>
    <xf numFmtId="3" fontId="7" fillId="2" borderId="20" xfId="0" applyNumberFormat="1" applyFont="1" applyFill="1" applyBorder="1" applyAlignment="1">
      <alignment horizontal="right" wrapText="1"/>
    </xf>
    <xf numFmtId="3" fontId="6" fillId="0" borderId="28" xfId="0" applyNumberFormat="1" applyFont="1" applyBorder="1" applyAlignment="1">
      <alignment horizontal="right" wrapText="1"/>
    </xf>
    <xf numFmtId="3" fontId="6" fillId="0" borderId="25" xfId="0" applyNumberFormat="1" applyFont="1" applyBorder="1" applyAlignment="1">
      <alignment horizontal="right" wrapText="1"/>
    </xf>
    <xf numFmtId="3" fontId="4" fillId="3" borderId="19" xfId="0" applyNumberFormat="1" applyFont="1" applyFill="1" applyBorder="1" applyAlignment="1">
      <alignment horizontal="right" wrapText="1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1" fillId="3" borderId="29" xfId="0" applyNumberFormat="1" applyFont="1" applyFill="1" applyBorder="1" applyAlignment="1">
      <alignment horizontal="left"/>
    </xf>
    <xf numFmtId="49" fontId="1" fillId="3" borderId="9" xfId="0" applyNumberFormat="1" applyFont="1" applyFill="1" applyBorder="1" applyAlignment="1">
      <alignment horizontal="left"/>
    </xf>
    <xf numFmtId="0" fontId="1" fillId="3" borderId="2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49" fontId="1" fillId="4" borderId="29" xfId="0" applyNumberFormat="1" applyFont="1" applyFill="1" applyBorder="1" applyAlignment="1">
      <alignment horizontal="left"/>
    </xf>
    <xf numFmtId="49" fontId="1" fillId="4" borderId="9" xfId="0" applyNumberFormat="1" applyFont="1" applyFill="1" applyBorder="1" applyAlignment="1">
      <alignment horizontal="left"/>
    </xf>
    <xf numFmtId="0" fontId="1" fillId="3" borderId="2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RE%20takar&#237;tand&#243;%20ter&#252;letek%2020180320_I.%20r&#233;szaj&#225;nlati%20k&#246;r_PG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sítő"/>
      <sheetName val="Kálvin tér 9."/>
      <sheetName val="Kálvin tér 7."/>
      <sheetName val="Dózsa György út 25-27"/>
      <sheetName val="Reviczky utca 4."/>
      <sheetName val="Temesvár utca 18."/>
      <sheetName val="Bécsi út 324."/>
      <sheetName val="Horánszky utca 26."/>
      <sheetName val="Ráday utca 28."/>
      <sheetName val="Munk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zoomScalePageLayoutView="89" workbookViewId="0">
      <selection activeCell="A16" sqref="A16"/>
    </sheetView>
  </sheetViews>
  <sheetFormatPr defaultRowHeight="15" x14ac:dyDescent="0.25"/>
  <cols>
    <col min="1" max="1" width="29.28515625" customWidth="1"/>
    <col min="2" max="2" width="10.28515625" style="1" customWidth="1"/>
    <col min="3" max="3" width="8.5703125" style="1" customWidth="1"/>
    <col min="4" max="4" width="8.85546875" style="1" customWidth="1"/>
    <col min="5" max="5" width="12" style="1" customWidth="1"/>
    <col min="6" max="6" width="11.140625" style="1" customWidth="1"/>
    <col min="7" max="7" width="10.42578125" style="1" customWidth="1"/>
    <col min="8" max="8" width="10.7109375" style="1" customWidth="1"/>
    <col min="9" max="10" width="10.85546875" style="1" customWidth="1"/>
    <col min="11" max="11" width="8.85546875" style="1" customWidth="1"/>
    <col min="12" max="12" width="8.7109375" style="1" customWidth="1"/>
    <col min="13" max="13" width="11" style="1" customWidth="1"/>
  </cols>
  <sheetData>
    <row r="1" spans="1:14" s="2" customFormat="1" ht="51.75" thickBot="1" x14ac:dyDescent="0.3">
      <c r="A1" s="37" t="s">
        <v>2</v>
      </c>
      <c r="B1" s="38" t="s">
        <v>366</v>
      </c>
      <c r="C1" s="39" t="s">
        <v>363</v>
      </c>
      <c r="D1" s="39" t="s">
        <v>6</v>
      </c>
      <c r="E1" s="39" t="s">
        <v>9</v>
      </c>
      <c r="F1" s="39" t="s">
        <v>365</v>
      </c>
      <c r="G1" s="39" t="s">
        <v>364</v>
      </c>
      <c r="H1" s="39" t="s">
        <v>375</v>
      </c>
      <c r="I1" s="39" t="s">
        <v>0</v>
      </c>
      <c r="J1" s="39" t="s">
        <v>382</v>
      </c>
      <c r="K1" s="39" t="s">
        <v>1</v>
      </c>
      <c r="L1" s="39" t="s">
        <v>388</v>
      </c>
      <c r="M1" s="40" t="s">
        <v>389</v>
      </c>
      <c r="N1" s="40" t="s">
        <v>387</v>
      </c>
    </row>
    <row r="2" spans="1:14" x14ac:dyDescent="0.25">
      <c r="A2" s="69" t="s">
        <v>4</v>
      </c>
      <c r="B2" s="41">
        <f>'Viola utca 2-4.'!C164</f>
        <v>1621.02</v>
      </c>
      <c r="C2" s="42">
        <f>'Viola utca 2-4.'!C165</f>
        <v>615.89</v>
      </c>
      <c r="D2" s="42">
        <v>0</v>
      </c>
      <c r="E2" s="42">
        <f>'Viola utca 2-4.'!C166</f>
        <v>1512.8</v>
      </c>
      <c r="F2" s="42">
        <f>'Viola utca 2-4.'!C167</f>
        <v>3.96</v>
      </c>
      <c r="G2" s="42">
        <f>'Viola utca 2-4.'!C168</f>
        <v>205.96999999999994</v>
      </c>
      <c r="H2" s="42">
        <v>0</v>
      </c>
      <c r="I2" s="42">
        <f>'Viola utca 2-4.'!C169</f>
        <v>31.91</v>
      </c>
      <c r="J2" s="42">
        <f>'Viola utca 2-4.'!C170</f>
        <v>124.19000000000001</v>
      </c>
      <c r="K2" s="84">
        <f>SUM(B2:J2)</f>
        <v>4115.74</v>
      </c>
      <c r="L2" s="42">
        <v>5820</v>
      </c>
      <c r="M2" s="43">
        <v>400</v>
      </c>
      <c r="N2" s="43">
        <v>1000</v>
      </c>
    </row>
    <row r="3" spans="1:14" x14ac:dyDescent="0.25">
      <c r="A3" s="71" t="s">
        <v>3</v>
      </c>
      <c r="B3" s="44">
        <f>'Viola utca 3-5.'!C84</f>
        <v>219.48</v>
      </c>
      <c r="C3" s="45">
        <f>'Viola utca 3-5.'!C85</f>
        <v>410.95000000000005</v>
      </c>
      <c r="D3" s="45">
        <v>0</v>
      </c>
      <c r="E3" s="45">
        <f>'Viola utca 3-5.'!C86</f>
        <v>194.00000000000003</v>
      </c>
      <c r="F3" s="45">
        <f>'Viola utca 3-5.'!C87</f>
        <v>5.1400000000000006</v>
      </c>
      <c r="G3" s="45">
        <f>'Viola utca 3-5.'!C88</f>
        <v>44.570000000000007</v>
      </c>
      <c r="H3" s="45">
        <v>0</v>
      </c>
      <c r="I3" s="45">
        <f>'Viola utca 3-5.'!C89</f>
        <v>301.15999999999997</v>
      </c>
      <c r="J3" s="45">
        <v>0</v>
      </c>
      <c r="K3" s="47">
        <f t="shared" ref="K3:K4" si="0">SUM(B3:J3)</f>
        <v>1175.3000000000002</v>
      </c>
      <c r="L3" s="45">
        <v>1420</v>
      </c>
      <c r="M3" s="46">
        <v>200</v>
      </c>
      <c r="N3" s="46">
        <v>500</v>
      </c>
    </row>
    <row r="4" spans="1:14" ht="15.75" thickBot="1" x14ac:dyDescent="0.3">
      <c r="A4" s="72" t="s">
        <v>8</v>
      </c>
      <c r="B4" s="48">
        <f>'Hajnal utca 13.'!C106</f>
        <v>222.74</v>
      </c>
      <c r="C4" s="49">
        <f>'Hajnal utca 13.'!C107</f>
        <v>9.27</v>
      </c>
      <c r="D4" s="49">
        <f>'Hajnal utca 13.'!C108</f>
        <v>401.18000000000006</v>
      </c>
      <c r="E4" s="49">
        <f>'Hajnal utca 13.'!C109</f>
        <v>259.2</v>
      </c>
      <c r="F4" s="49">
        <f>'Hajnal utca 13.'!C110</f>
        <v>49.440000000000019</v>
      </c>
      <c r="G4" s="49">
        <f>'Hajnal utca 13.'!C111</f>
        <v>24.449999999999996</v>
      </c>
      <c r="H4" s="49">
        <f>'Hajnal utca 13.'!C112</f>
        <v>77.719999999999985</v>
      </c>
      <c r="I4" s="49">
        <f>'Hajnal utca 13.'!C113</f>
        <v>37.980000000000004</v>
      </c>
      <c r="J4" s="49">
        <v>0</v>
      </c>
      <c r="K4" s="85">
        <f t="shared" si="0"/>
        <v>1081.9800000000002</v>
      </c>
      <c r="L4" s="49">
        <v>1280</v>
      </c>
      <c r="M4" s="50">
        <v>250</v>
      </c>
      <c r="N4" s="50">
        <v>500</v>
      </c>
    </row>
    <row r="5" spans="1:14" ht="15.75" thickBot="1" x14ac:dyDescent="0.3">
      <c r="A5" s="51" t="s">
        <v>5</v>
      </c>
      <c r="B5" s="52">
        <f t="shared" ref="B5:I5" si="1">SUM(B2:B4)</f>
        <v>2063.2399999999998</v>
      </c>
      <c r="C5" s="53">
        <f t="shared" si="1"/>
        <v>1036.1100000000001</v>
      </c>
      <c r="D5" s="53">
        <f t="shared" si="1"/>
        <v>401.18000000000006</v>
      </c>
      <c r="E5" s="53">
        <f t="shared" si="1"/>
        <v>1966</v>
      </c>
      <c r="F5" s="53">
        <f t="shared" si="1"/>
        <v>58.54000000000002</v>
      </c>
      <c r="G5" s="53">
        <f t="shared" si="1"/>
        <v>274.98999999999995</v>
      </c>
      <c r="H5" s="53">
        <f t="shared" si="1"/>
        <v>77.719999999999985</v>
      </c>
      <c r="I5" s="53">
        <f t="shared" si="1"/>
        <v>371.05</v>
      </c>
      <c r="J5" s="53"/>
      <c r="K5" s="53">
        <f>SUM(K2:K4)</f>
        <v>6373.02</v>
      </c>
      <c r="L5" s="53">
        <f>SUM(L2:L4)</f>
        <v>8520</v>
      </c>
      <c r="M5" s="54">
        <f>SUM(M2:M4)</f>
        <v>850</v>
      </c>
      <c r="N5" s="54">
        <f>SUM(N2:N4)</f>
        <v>2000</v>
      </c>
    </row>
    <row r="6" spans="1:14" ht="15.75" thickBot="1" x14ac:dyDescent="0.3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4" ht="60.75" customHeight="1" thickBot="1" x14ac:dyDescent="0.3">
      <c r="A7" s="37" t="s">
        <v>2</v>
      </c>
      <c r="B7" s="57" t="s">
        <v>7</v>
      </c>
      <c r="C7" s="58" t="s">
        <v>390</v>
      </c>
      <c r="D7" s="58" t="s">
        <v>393</v>
      </c>
      <c r="E7" s="58" t="s">
        <v>10</v>
      </c>
      <c r="F7" s="58" t="s">
        <v>378</v>
      </c>
      <c r="G7" s="58" t="s">
        <v>381</v>
      </c>
      <c r="H7" s="58" t="s">
        <v>379</v>
      </c>
      <c r="I7" s="76" t="s">
        <v>380</v>
      </c>
      <c r="J7" s="86" t="s">
        <v>383</v>
      </c>
      <c r="K7" s="102" t="s">
        <v>384</v>
      </c>
      <c r="L7" s="103"/>
      <c r="M7"/>
    </row>
    <row r="8" spans="1:14" x14ac:dyDescent="0.25">
      <c r="A8" s="61" t="s">
        <v>4</v>
      </c>
      <c r="B8" s="80">
        <f>K2-I2</f>
        <v>4083.83</v>
      </c>
      <c r="C8" s="81">
        <v>300</v>
      </c>
      <c r="D8" s="99">
        <v>4116</v>
      </c>
      <c r="E8" s="82">
        <v>1</v>
      </c>
      <c r="F8" s="81">
        <v>1076</v>
      </c>
      <c r="G8" s="81">
        <v>0</v>
      </c>
      <c r="H8" s="81">
        <v>20</v>
      </c>
      <c r="I8" s="83">
        <v>632</v>
      </c>
      <c r="J8" s="87">
        <v>0</v>
      </c>
      <c r="K8" s="107" t="s">
        <v>385</v>
      </c>
      <c r="L8" s="108"/>
      <c r="M8"/>
    </row>
    <row r="9" spans="1:14" x14ac:dyDescent="0.25">
      <c r="A9" s="62" t="s">
        <v>3</v>
      </c>
      <c r="B9" s="59">
        <f>K3-I3</f>
        <v>874.14000000000021</v>
      </c>
      <c r="C9" s="60">
        <v>300</v>
      </c>
      <c r="D9" s="45">
        <v>1175</v>
      </c>
      <c r="E9" s="73">
        <v>1</v>
      </c>
      <c r="F9" s="60">
        <v>376</v>
      </c>
      <c r="G9" s="60">
        <v>0</v>
      </c>
      <c r="H9" s="60">
        <v>20</v>
      </c>
      <c r="I9" s="77">
        <v>708</v>
      </c>
      <c r="J9" s="89">
        <v>0</v>
      </c>
      <c r="K9" s="109" t="s">
        <v>385</v>
      </c>
      <c r="L9" s="110"/>
      <c r="M9"/>
    </row>
    <row r="10" spans="1:14" ht="15.75" thickBot="1" x14ac:dyDescent="0.3">
      <c r="A10" s="63" t="s">
        <v>8</v>
      </c>
      <c r="B10" s="64">
        <f>SUM(B4,C4,E4,F4,G4,H4)</f>
        <v>642.82000000000016</v>
      </c>
      <c r="C10" s="65">
        <v>200</v>
      </c>
      <c r="D10" s="100">
        <v>1082</v>
      </c>
      <c r="E10" s="74">
        <v>0</v>
      </c>
      <c r="F10" s="65">
        <v>65</v>
      </c>
      <c r="G10" s="65">
        <v>70</v>
      </c>
      <c r="H10" s="65">
        <v>9</v>
      </c>
      <c r="I10" s="78">
        <v>384</v>
      </c>
      <c r="J10" s="88">
        <v>0</v>
      </c>
      <c r="K10" s="111" t="s">
        <v>386</v>
      </c>
      <c r="L10" s="112"/>
      <c r="M10"/>
    </row>
    <row r="11" spans="1:14" ht="15.75" thickBot="1" x14ac:dyDescent="0.3">
      <c r="A11" s="51" t="s">
        <v>5</v>
      </c>
      <c r="B11" s="66">
        <f>SUM(B8:B10)</f>
        <v>5600.7900000000009</v>
      </c>
      <c r="C11" s="53"/>
      <c r="D11" s="101">
        <f>SUM(D8:D10)</f>
        <v>6373</v>
      </c>
      <c r="E11" s="75"/>
      <c r="F11" s="53">
        <f>SUM(F8:F10)</f>
        <v>1517</v>
      </c>
      <c r="G11" s="53">
        <f>SUM(G8:G10)</f>
        <v>70</v>
      </c>
      <c r="H11" s="53">
        <f>SUM(H8:H10)</f>
        <v>49</v>
      </c>
      <c r="I11" s="79">
        <f>SUM(I8:I10)</f>
        <v>1724</v>
      </c>
      <c r="J11" s="51">
        <f>SUM(J8:J10)</f>
        <v>0</v>
      </c>
      <c r="K11" s="105"/>
      <c r="L11" s="106"/>
      <c r="M11"/>
    </row>
    <row r="13" spans="1:14" x14ac:dyDescent="0.25">
      <c r="A13" s="104" t="s">
        <v>391</v>
      </c>
      <c r="B13" s="104"/>
      <c r="C13" s="104"/>
      <c r="D13" s="104"/>
    </row>
    <row r="14" spans="1:14" ht="15.75" thickBot="1" x14ac:dyDescent="0.3"/>
    <row r="15" spans="1:14" ht="51.75" thickBot="1" x14ac:dyDescent="0.3">
      <c r="A15" s="90" t="s">
        <v>394</v>
      </c>
      <c r="B15" s="91" t="s">
        <v>366</v>
      </c>
      <c r="C15" s="92" t="s">
        <v>363</v>
      </c>
      <c r="D15" s="92" t="s">
        <v>6</v>
      </c>
      <c r="E15" s="92" t="s">
        <v>9</v>
      </c>
      <c r="F15" s="92" t="s">
        <v>365</v>
      </c>
      <c r="G15" s="92" t="s">
        <v>364</v>
      </c>
      <c r="H15" s="92" t="s">
        <v>375</v>
      </c>
      <c r="I15" s="92" t="s">
        <v>0</v>
      </c>
      <c r="J15" s="92" t="s">
        <v>382</v>
      </c>
      <c r="K15" s="92" t="s">
        <v>1</v>
      </c>
      <c r="L15" s="92" t="s">
        <v>388</v>
      </c>
      <c r="M15" s="93" t="s">
        <v>389</v>
      </c>
      <c r="N15" s="93" t="s">
        <v>387</v>
      </c>
    </row>
    <row r="16" spans="1:14" ht="15.75" thickBot="1" x14ac:dyDescent="0.3">
      <c r="A16" s="94" t="s">
        <v>392</v>
      </c>
      <c r="B16" s="95">
        <v>857</v>
      </c>
      <c r="C16" s="96">
        <v>190</v>
      </c>
      <c r="D16" s="96">
        <v>0</v>
      </c>
      <c r="E16" s="96">
        <v>351</v>
      </c>
      <c r="F16" s="96">
        <f>'[1]Kálvin tér 9.'!C64</f>
        <v>0</v>
      </c>
      <c r="G16" s="96">
        <v>56</v>
      </c>
      <c r="H16" s="96">
        <v>0</v>
      </c>
      <c r="I16" s="96">
        <v>34</v>
      </c>
      <c r="J16" s="96">
        <v>112</v>
      </c>
      <c r="K16" s="97">
        <f>SUM(B16:J16)</f>
        <v>1600</v>
      </c>
      <c r="L16" s="96">
        <v>1500</v>
      </c>
      <c r="M16" s="98">
        <v>300</v>
      </c>
      <c r="N16" s="98">
        <v>0</v>
      </c>
    </row>
  </sheetData>
  <mergeCells count="6">
    <mergeCell ref="K7:L7"/>
    <mergeCell ref="A13:D13"/>
    <mergeCell ref="K11:L11"/>
    <mergeCell ref="K8:L8"/>
    <mergeCell ref="K9:L9"/>
    <mergeCell ref="K10:L10"/>
  </mergeCells>
  <pageMargins left="0.25" right="0.25" top="0.75" bottom="0.75" header="0.3" footer="0.3"/>
  <pageSetup paperSize="9" scale="95" orientation="landscape" r:id="rId1"/>
  <headerFooter>
    <oddHeader>&amp;LKészítette: PGB  2018.01.10.&amp;C&amp;"-,Félkövér"KRE Takarítási területek</oddHeader>
  </headerFooter>
  <ignoredErrors>
    <ignoredError sqref="B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workbookViewId="0">
      <pane ySplit="1" topLeftCell="A149" activePane="bottomLeft" state="frozen"/>
      <selection pane="bottomLeft" activeCell="E1" sqref="E1"/>
    </sheetView>
  </sheetViews>
  <sheetFormatPr defaultRowHeight="15" x14ac:dyDescent="0.25"/>
  <cols>
    <col min="1" max="1" width="15.28515625" style="22" customWidth="1"/>
    <col min="2" max="2" width="21" style="22" customWidth="1"/>
    <col min="3" max="3" width="19.140625" style="32" customWidth="1"/>
    <col min="4" max="4" width="15.7109375" style="22" customWidth="1"/>
    <col min="5" max="5" width="15.140625" style="22" customWidth="1"/>
    <col min="6" max="16384" width="9.140625" style="22"/>
  </cols>
  <sheetData>
    <row r="1" spans="1:5" ht="30" customHeight="1" x14ac:dyDescent="0.25">
      <c r="A1" s="14" t="s">
        <v>48</v>
      </c>
      <c r="B1" s="15" t="s">
        <v>31</v>
      </c>
      <c r="C1" s="30" t="s">
        <v>32</v>
      </c>
      <c r="D1" s="15" t="s">
        <v>33</v>
      </c>
      <c r="E1" s="16" t="s">
        <v>49</v>
      </c>
    </row>
    <row r="2" spans="1:5" x14ac:dyDescent="0.25">
      <c r="A2" s="113" t="s">
        <v>52</v>
      </c>
      <c r="B2" s="114"/>
      <c r="C2" s="114"/>
      <c r="D2" s="114"/>
      <c r="E2" s="115"/>
    </row>
    <row r="3" spans="1:5" x14ac:dyDescent="0.25">
      <c r="A3" s="9" t="s">
        <v>66</v>
      </c>
      <c r="B3" s="9" t="s">
        <v>14</v>
      </c>
      <c r="C3" s="31">
        <v>34.729999999999997</v>
      </c>
      <c r="D3" s="9" t="s">
        <v>61</v>
      </c>
      <c r="E3" s="28">
        <v>320</v>
      </c>
    </row>
    <row r="4" spans="1:5" x14ac:dyDescent="0.25">
      <c r="A4" s="9" t="s">
        <v>67</v>
      </c>
      <c r="B4" s="9" t="s">
        <v>359</v>
      </c>
      <c r="C4" s="31">
        <v>57.43</v>
      </c>
      <c r="D4" s="9" t="s">
        <v>61</v>
      </c>
      <c r="E4" s="28">
        <v>320</v>
      </c>
    </row>
    <row r="5" spans="1:5" x14ac:dyDescent="0.25">
      <c r="A5" s="9" t="s">
        <v>68</v>
      </c>
      <c r="B5" s="9" t="s">
        <v>359</v>
      </c>
      <c r="C5" s="31">
        <v>120.15</v>
      </c>
      <c r="D5" s="9" t="s">
        <v>61</v>
      </c>
      <c r="E5" s="28">
        <v>320</v>
      </c>
    </row>
    <row r="6" spans="1:5" x14ac:dyDescent="0.25">
      <c r="A6" s="9" t="s">
        <v>69</v>
      </c>
      <c r="B6" s="9" t="s">
        <v>359</v>
      </c>
      <c r="C6" s="31">
        <v>22.08</v>
      </c>
      <c r="D6" s="9" t="s">
        <v>61</v>
      </c>
      <c r="E6" s="28">
        <v>320</v>
      </c>
    </row>
    <row r="7" spans="1:5" x14ac:dyDescent="0.25">
      <c r="A7" s="9" t="s">
        <v>70</v>
      </c>
      <c r="B7" s="9" t="s">
        <v>22</v>
      </c>
      <c r="C7" s="31">
        <v>15.71</v>
      </c>
      <c r="D7" s="9" t="s">
        <v>61</v>
      </c>
      <c r="E7" s="28">
        <v>320</v>
      </c>
    </row>
    <row r="8" spans="1:5" x14ac:dyDescent="0.25">
      <c r="A8" s="9" t="s">
        <v>71</v>
      </c>
      <c r="B8" s="9" t="s">
        <v>63</v>
      </c>
      <c r="C8" s="31">
        <v>95.65</v>
      </c>
      <c r="D8" s="9" t="s">
        <v>61</v>
      </c>
      <c r="E8" s="28">
        <v>320</v>
      </c>
    </row>
    <row r="9" spans="1:5" x14ac:dyDescent="0.25">
      <c r="A9" s="9" t="s">
        <v>72</v>
      </c>
      <c r="B9" s="9" t="s">
        <v>13</v>
      </c>
      <c r="C9" s="31">
        <v>9.4600000000000009</v>
      </c>
      <c r="D9" s="9" t="s">
        <v>61</v>
      </c>
      <c r="E9" s="28">
        <v>320</v>
      </c>
    </row>
    <row r="10" spans="1:5" x14ac:dyDescent="0.25">
      <c r="A10" s="9" t="s">
        <v>73</v>
      </c>
      <c r="B10" s="9" t="s">
        <v>22</v>
      </c>
      <c r="C10" s="31">
        <v>4.57</v>
      </c>
      <c r="D10" s="9" t="s">
        <v>61</v>
      </c>
      <c r="E10" s="28">
        <v>320</v>
      </c>
    </row>
    <row r="11" spans="1:5" x14ac:dyDescent="0.25">
      <c r="A11" s="9" t="s">
        <v>74</v>
      </c>
      <c r="B11" s="9" t="s">
        <v>14</v>
      </c>
      <c r="C11" s="31">
        <v>18.739999999999998</v>
      </c>
      <c r="D11" s="9" t="s">
        <v>61</v>
      </c>
      <c r="E11" s="28">
        <v>320</v>
      </c>
    </row>
    <row r="12" spans="1:5" x14ac:dyDescent="0.25">
      <c r="A12" s="9" t="s">
        <v>75</v>
      </c>
      <c r="B12" s="9" t="s">
        <v>64</v>
      </c>
      <c r="C12" s="31">
        <v>54.31</v>
      </c>
      <c r="D12" s="9" t="s">
        <v>61</v>
      </c>
      <c r="E12" s="28">
        <v>320</v>
      </c>
    </row>
    <row r="13" spans="1:5" x14ac:dyDescent="0.25">
      <c r="A13" s="9" t="s">
        <v>76</v>
      </c>
      <c r="B13" s="9" t="s">
        <v>64</v>
      </c>
      <c r="C13" s="31">
        <v>56.99</v>
      </c>
      <c r="D13" s="9" t="s">
        <v>61</v>
      </c>
      <c r="E13" s="28">
        <v>320</v>
      </c>
    </row>
    <row r="14" spans="1:5" x14ac:dyDescent="0.25">
      <c r="A14" s="9" t="s">
        <v>77</v>
      </c>
      <c r="B14" s="9" t="s">
        <v>64</v>
      </c>
      <c r="C14" s="31">
        <v>12.89</v>
      </c>
      <c r="D14" s="9" t="s">
        <v>61</v>
      </c>
      <c r="E14" s="28">
        <v>320</v>
      </c>
    </row>
    <row r="15" spans="1:5" x14ac:dyDescent="0.25">
      <c r="A15" s="9" t="s">
        <v>78</v>
      </c>
      <c r="B15" s="9" t="s">
        <v>13</v>
      </c>
      <c r="C15" s="31">
        <v>37.21</v>
      </c>
      <c r="D15" s="9" t="s">
        <v>61</v>
      </c>
      <c r="E15" s="28">
        <v>320</v>
      </c>
    </row>
    <row r="16" spans="1:5" x14ac:dyDescent="0.25">
      <c r="A16" s="9" t="s">
        <v>79</v>
      </c>
      <c r="B16" s="9" t="s">
        <v>22</v>
      </c>
      <c r="C16" s="31">
        <v>16.45</v>
      </c>
      <c r="D16" s="9" t="s">
        <v>61</v>
      </c>
      <c r="E16" s="28">
        <v>320</v>
      </c>
    </row>
    <row r="17" spans="1:5" x14ac:dyDescent="0.25">
      <c r="A17" s="9" t="s">
        <v>80</v>
      </c>
      <c r="B17" s="9" t="s">
        <v>22</v>
      </c>
      <c r="C17" s="31">
        <v>11.63</v>
      </c>
      <c r="D17" s="9" t="s">
        <v>61</v>
      </c>
      <c r="E17" s="28">
        <v>320</v>
      </c>
    </row>
    <row r="18" spans="1:5" x14ac:dyDescent="0.25">
      <c r="A18" s="9" t="s">
        <v>81</v>
      </c>
      <c r="B18" s="9" t="s">
        <v>13</v>
      </c>
      <c r="C18" s="31">
        <v>2.5099999999999998</v>
      </c>
      <c r="D18" s="9" t="s">
        <v>61</v>
      </c>
      <c r="E18" s="28">
        <v>320</v>
      </c>
    </row>
    <row r="19" spans="1:5" x14ac:dyDescent="0.25">
      <c r="A19" s="9" t="s">
        <v>82</v>
      </c>
      <c r="B19" s="9" t="s">
        <v>13</v>
      </c>
      <c r="C19" s="31">
        <v>4.01</v>
      </c>
      <c r="D19" s="9" t="s">
        <v>61</v>
      </c>
      <c r="E19" s="28">
        <v>320</v>
      </c>
    </row>
    <row r="20" spans="1:5" x14ac:dyDescent="0.25">
      <c r="A20" s="9" t="s">
        <v>83</v>
      </c>
      <c r="B20" s="9" t="s">
        <v>13</v>
      </c>
      <c r="C20" s="31">
        <v>10.47</v>
      </c>
      <c r="D20" s="9" t="s">
        <v>61</v>
      </c>
      <c r="E20" s="28">
        <v>320</v>
      </c>
    </row>
    <row r="21" spans="1:5" x14ac:dyDescent="0.25">
      <c r="A21" s="9" t="s">
        <v>84</v>
      </c>
      <c r="B21" s="9" t="s">
        <v>14</v>
      </c>
      <c r="C21" s="31">
        <v>5.47</v>
      </c>
      <c r="D21" s="9" t="s">
        <v>12</v>
      </c>
      <c r="E21" s="28">
        <v>320</v>
      </c>
    </row>
    <row r="22" spans="1:5" x14ac:dyDescent="0.25">
      <c r="A22" s="9" t="s">
        <v>85</v>
      </c>
      <c r="B22" s="9" t="s">
        <v>15</v>
      </c>
      <c r="C22" s="31">
        <v>9.0500000000000007</v>
      </c>
      <c r="D22" s="9" t="s">
        <v>12</v>
      </c>
      <c r="E22" s="28">
        <v>320</v>
      </c>
    </row>
    <row r="23" spans="1:5" x14ac:dyDescent="0.25">
      <c r="A23" s="9" t="s">
        <v>86</v>
      </c>
      <c r="B23" s="9" t="s">
        <v>15</v>
      </c>
      <c r="C23" s="31">
        <v>19.510000000000002</v>
      </c>
      <c r="D23" s="9" t="s">
        <v>12</v>
      </c>
      <c r="E23" s="28">
        <v>320</v>
      </c>
    </row>
    <row r="24" spans="1:5" x14ac:dyDescent="0.25">
      <c r="A24" s="9" t="s">
        <v>87</v>
      </c>
      <c r="B24" s="9" t="s">
        <v>20</v>
      </c>
      <c r="C24" s="31">
        <v>10.27</v>
      </c>
      <c r="D24" s="9" t="s">
        <v>12</v>
      </c>
      <c r="E24" s="28">
        <v>320</v>
      </c>
    </row>
    <row r="25" spans="1:5" x14ac:dyDescent="0.25">
      <c r="A25" s="9" t="s">
        <v>88</v>
      </c>
      <c r="B25" s="9" t="s">
        <v>13</v>
      </c>
      <c r="C25" s="31">
        <v>10.85</v>
      </c>
      <c r="D25" s="9" t="s">
        <v>12</v>
      </c>
      <c r="E25" s="28">
        <v>320</v>
      </c>
    </row>
    <row r="26" spans="1:5" x14ac:dyDescent="0.25">
      <c r="A26" s="9" t="s">
        <v>89</v>
      </c>
      <c r="B26" s="9" t="s">
        <v>14</v>
      </c>
      <c r="C26" s="31">
        <v>3.66</v>
      </c>
      <c r="D26" s="9" t="s">
        <v>12</v>
      </c>
      <c r="E26" s="28">
        <v>320</v>
      </c>
    </row>
    <row r="27" spans="1:5" x14ac:dyDescent="0.25">
      <c r="A27" s="9" t="s">
        <v>90</v>
      </c>
      <c r="B27" s="9" t="s">
        <v>91</v>
      </c>
      <c r="C27" s="31">
        <v>4.1500000000000004</v>
      </c>
      <c r="D27" s="9" t="s">
        <v>12</v>
      </c>
      <c r="E27" s="28">
        <v>320</v>
      </c>
    </row>
    <row r="28" spans="1:5" x14ac:dyDescent="0.25">
      <c r="A28" s="9" t="s">
        <v>92</v>
      </c>
      <c r="B28" s="9" t="s">
        <v>14</v>
      </c>
      <c r="C28" s="31">
        <v>3.99</v>
      </c>
      <c r="D28" s="9" t="s">
        <v>12</v>
      </c>
      <c r="E28" s="28">
        <v>320</v>
      </c>
    </row>
    <row r="29" spans="1:5" x14ac:dyDescent="0.25">
      <c r="A29" s="9" t="s">
        <v>93</v>
      </c>
      <c r="B29" s="9" t="s">
        <v>94</v>
      </c>
      <c r="C29" s="31">
        <v>8.23</v>
      </c>
      <c r="D29" s="9" t="s">
        <v>12</v>
      </c>
      <c r="E29" s="28">
        <v>320</v>
      </c>
    </row>
    <row r="30" spans="1:5" x14ac:dyDescent="0.25">
      <c r="A30" s="9" t="s">
        <v>95</v>
      </c>
      <c r="B30" s="9" t="s">
        <v>20</v>
      </c>
      <c r="C30" s="31">
        <v>1.3</v>
      </c>
      <c r="D30" s="9" t="s">
        <v>12</v>
      </c>
      <c r="E30" s="28">
        <v>320</v>
      </c>
    </row>
    <row r="31" spans="1:5" x14ac:dyDescent="0.25">
      <c r="A31" s="9" t="s">
        <v>97</v>
      </c>
      <c r="B31" s="9" t="s">
        <v>54</v>
      </c>
      <c r="C31" s="31">
        <v>48.53</v>
      </c>
      <c r="D31" s="9" t="s">
        <v>61</v>
      </c>
      <c r="E31" s="28">
        <v>320</v>
      </c>
    </row>
    <row r="32" spans="1:5" x14ac:dyDescent="0.25">
      <c r="A32" s="9" t="s">
        <v>98</v>
      </c>
      <c r="B32" s="9" t="s">
        <v>54</v>
      </c>
      <c r="C32" s="31">
        <v>36.75</v>
      </c>
      <c r="D32" s="9" t="s">
        <v>61</v>
      </c>
      <c r="E32" s="28">
        <v>320</v>
      </c>
    </row>
    <row r="33" spans="1:5" x14ac:dyDescent="0.25">
      <c r="A33" s="9" t="s">
        <v>99</v>
      </c>
      <c r="B33" s="9" t="s">
        <v>54</v>
      </c>
      <c r="C33" s="31">
        <v>78.55</v>
      </c>
      <c r="D33" s="9" t="s">
        <v>61</v>
      </c>
      <c r="E33" s="28">
        <v>320</v>
      </c>
    </row>
    <row r="34" spans="1:5" x14ac:dyDescent="0.25">
      <c r="A34" s="9" t="s">
        <v>100</v>
      </c>
      <c r="B34" s="9" t="s">
        <v>14</v>
      </c>
      <c r="C34" s="31">
        <v>26.03</v>
      </c>
      <c r="D34" s="9" t="s">
        <v>61</v>
      </c>
      <c r="E34" s="28">
        <v>320</v>
      </c>
    </row>
    <row r="35" spans="1:5" x14ac:dyDescent="0.25">
      <c r="A35" s="9" t="s">
        <v>101</v>
      </c>
      <c r="B35" s="9" t="s">
        <v>191</v>
      </c>
      <c r="C35" s="31">
        <v>27.01</v>
      </c>
      <c r="D35" s="9" t="s">
        <v>61</v>
      </c>
      <c r="E35" s="28">
        <v>320</v>
      </c>
    </row>
    <row r="36" spans="1:5" x14ac:dyDescent="0.25">
      <c r="A36" s="9" t="s">
        <v>102</v>
      </c>
      <c r="B36" s="9" t="s">
        <v>191</v>
      </c>
      <c r="C36" s="31">
        <v>27.26</v>
      </c>
      <c r="D36" s="9" t="s">
        <v>61</v>
      </c>
      <c r="E36" s="28">
        <v>320</v>
      </c>
    </row>
    <row r="37" spans="1:5" x14ac:dyDescent="0.25">
      <c r="A37" s="9" t="s">
        <v>103</v>
      </c>
      <c r="B37" s="9" t="s">
        <v>13</v>
      </c>
      <c r="C37" s="31">
        <v>7.02</v>
      </c>
      <c r="D37" s="9" t="s">
        <v>61</v>
      </c>
      <c r="E37" s="28">
        <v>320</v>
      </c>
    </row>
    <row r="38" spans="1:5" x14ac:dyDescent="0.25">
      <c r="A38" s="9" t="s">
        <v>104</v>
      </c>
      <c r="B38" s="9" t="s">
        <v>13</v>
      </c>
      <c r="C38" s="31">
        <v>8.9700000000000006</v>
      </c>
      <c r="D38" s="9" t="s">
        <v>12</v>
      </c>
      <c r="E38" s="28">
        <v>320</v>
      </c>
    </row>
    <row r="39" spans="1:5" x14ac:dyDescent="0.25">
      <c r="A39" s="9" t="s">
        <v>105</v>
      </c>
      <c r="B39" s="9" t="s">
        <v>14</v>
      </c>
      <c r="C39" s="31">
        <v>16.670000000000002</v>
      </c>
      <c r="D39" s="9" t="s">
        <v>12</v>
      </c>
      <c r="E39" s="28">
        <v>320</v>
      </c>
    </row>
    <row r="40" spans="1:5" x14ac:dyDescent="0.25">
      <c r="A40" s="9" t="s">
        <v>106</v>
      </c>
      <c r="B40" s="9" t="s">
        <v>13</v>
      </c>
      <c r="C40" s="31">
        <v>9.36</v>
      </c>
      <c r="D40" s="9" t="s">
        <v>61</v>
      </c>
      <c r="E40" s="28">
        <v>320</v>
      </c>
    </row>
    <row r="41" spans="1:5" x14ac:dyDescent="0.25">
      <c r="A41" s="118" t="s">
        <v>53</v>
      </c>
      <c r="B41" s="119"/>
      <c r="C41" s="19">
        <f>SUM(C3:C40)</f>
        <v>947.61999999999978</v>
      </c>
      <c r="D41" s="24"/>
      <c r="E41" s="26">
        <v>320</v>
      </c>
    </row>
    <row r="42" spans="1:5" x14ac:dyDescent="0.25">
      <c r="A42" s="113" t="s">
        <v>18</v>
      </c>
      <c r="B42" s="114"/>
      <c r="C42" s="114"/>
      <c r="D42" s="114"/>
      <c r="E42" s="115"/>
    </row>
    <row r="43" spans="1:5" x14ac:dyDescent="0.25">
      <c r="A43" s="23" t="s">
        <v>107</v>
      </c>
      <c r="B43" s="9" t="s">
        <v>14</v>
      </c>
      <c r="C43" s="31">
        <v>27.58</v>
      </c>
      <c r="D43" s="9" t="s">
        <v>108</v>
      </c>
      <c r="E43" s="28">
        <v>400</v>
      </c>
    </row>
    <row r="44" spans="1:5" x14ac:dyDescent="0.25">
      <c r="A44" s="23" t="s">
        <v>109</v>
      </c>
      <c r="B44" s="9" t="s">
        <v>21</v>
      </c>
      <c r="C44" s="31">
        <v>3.12</v>
      </c>
      <c r="D44" s="9" t="s">
        <v>108</v>
      </c>
      <c r="E44" s="28">
        <v>400</v>
      </c>
    </row>
    <row r="45" spans="1:5" x14ac:dyDescent="0.25">
      <c r="A45" s="23" t="s">
        <v>110</v>
      </c>
      <c r="B45" s="9" t="s">
        <v>372</v>
      </c>
      <c r="C45" s="31">
        <v>26.78</v>
      </c>
      <c r="D45" s="9" t="s">
        <v>108</v>
      </c>
      <c r="E45" s="28">
        <v>400</v>
      </c>
    </row>
    <row r="46" spans="1:5" x14ac:dyDescent="0.25">
      <c r="A46" s="23" t="s">
        <v>111</v>
      </c>
      <c r="B46" s="9" t="s">
        <v>359</v>
      </c>
      <c r="C46" s="31">
        <v>59.61</v>
      </c>
      <c r="D46" s="9" t="s">
        <v>61</v>
      </c>
      <c r="E46" s="28">
        <v>400</v>
      </c>
    </row>
    <row r="47" spans="1:5" x14ac:dyDescent="0.25">
      <c r="A47" s="23" t="s">
        <v>112</v>
      </c>
      <c r="B47" s="9" t="s">
        <v>359</v>
      </c>
      <c r="C47" s="31">
        <v>121.59</v>
      </c>
      <c r="D47" s="9" t="s">
        <v>61</v>
      </c>
      <c r="E47" s="28">
        <v>400</v>
      </c>
    </row>
    <row r="48" spans="1:5" x14ac:dyDescent="0.25">
      <c r="A48" s="23" t="s">
        <v>113</v>
      </c>
      <c r="B48" s="9" t="s">
        <v>22</v>
      </c>
      <c r="C48" s="31">
        <v>10.98</v>
      </c>
      <c r="D48" s="9" t="s">
        <v>61</v>
      </c>
      <c r="E48" s="28">
        <v>400</v>
      </c>
    </row>
    <row r="49" spans="1:5" x14ac:dyDescent="0.25">
      <c r="A49" s="23" t="s">
        <v>114</v>
      </c>
      <c r="B49" s="9" t="s">
        <v>359</v>
      </c>
      <c r="C49" s="31">
        <v>56.52</v>
      </c>
      <c r="D49" s="9" t="s">
        <v>61</v>
      </c>
      <c r="E49" s="28">
        <v>400</v>
      </c>
    </row>
    <row r="50" spans="1:5" x14ac:dyDescent="0.25">
      <c r="A50" s="23" t="s">
        <v>115</v>
      </c>
      <c r="B50" s="9" t="s">
        <v>14</v>
      </c>
      <c r="C50" s="31">
        <v>6.32</v>
      </c>
      <c r="D50" s="9" t="s">
        <v>61</v>
      </c>
      <c r="E50" s="28">
        <v>400</v>
      </c>
    </row>
    <row r="51" spans="1:5" x14ac:dyDescent="0.25">
      <c r="A51" s="29" t="s">
        <v>116</v>
      </c>
      <c r="B51" s="9" t="s">
        <v>22</v>
      </c>
      <c r="C51" s="31">
        <v>12.3</v>
      </c>
      <c r="D51" s="9" t="s">
        <v>61</v>
      </c>
      <c r="E51" s="28">
        <v>400</v>
      </c>
    </row>
    <row r="52" spans="1:5" x14ac:dyDescent="0.25">
      <c r="A52" s="23" t="s">
        <v>117</v>
      </c>
      <c r="B52" s="9" t="s">
        <v>22</v>
      </c>
      <c r="C52" s="31">
        <v>18.59</v>
      </c>
      <c r="D52" s="9" t="s">
        <v>61</v>
      </c>
      <c r="E52" s="28">
        <v>400</v>
      </c>
    </row>
    <row r="53" spans="1:5" x14ac:dyDescent="0.25">
      <c r="A53" s="23" t="s">
        <v>118</v>
      </c>
      <c r="B53" s="9" t="s">
        <v>22</v>
      </c>
      <c r="C53" s="31">
        <v>18.21</v>
      </c>
      <c r="D53" s="9" t="s">
        <v>61</v>
      </c>
      <c r="E53" s="28">
        <v>400</v>
      </c>
    </row>
    <row r="54" spans="1:5" x14ac:dyDescent="0.25">
      <c r="A54" s="21" t="s">
        <v>119</v>
      </c>
      <c r="B54" s="9" t="s">
        <v>22</v>
      </c>
      <c r="C54" s="31">
        <v>20.43</v>
      </c>
      <c r="D54" s="9" t="s">
        <v>61</v>
      </c>
      <c r="E54" s="28">
        <v>400</v>
      </c>
    </row>
    <row r="55" spans="1:5" x14ac:dyDescent="0.25">
      <c r="A55" s="21" t="s">
        <v>120</v>
      </c>
      <c r="B55" s="9" t="s">
        <v>22</v>
      </c>
      <c r="C55" s="31">
        <v>21.66</v>
      </c>
      <c r="D55" s="9" t="s">
        <v>61</v>
      </c>
      <c r="E55" s="28">
        <v>400</v>
      </c>
    </row>
    <row r="56" spans="1:5" x14ac:dyDescent="0.25">
      <c r="A56" s="21" t="s">
        <v>121</v>
      </c>
      <c r="B56" s="9" t="s">
        <v>22</v>
      </c>
      <c r="C56" s="31">
        <v>15.83</v>
      </c>
      <c r="D56" s="9" t="s">
        <v>61</v>
      </c>
      <c r="E56" s="28">
        <v>400</v>
      </c>
    </row>
    <row r="57" spans="1:5" x14ac:dyDescent="0.25">
      <c r="A57" s="23" t="s">
        <v>122</v>
      </c>
      <c r="B57" s="9" t="s">
        <v>22</v>
      </c>
      <c r="C57" s="31">
        <v>19.899999999999999</v>
      </c>
      <c r="D57" s="9" t="s">
        <v>61</v>
      </c>
      <c r="E57" s="28">
        <v>400</v>
      </c>
    </row>
    <row r="58" spans="1:5" x14ac:dyDescent="0.25">
      <c r="A58" s="23" t="s">
        <v>123</v>
      </c>
      <c r="B58" s="9" t="s">
        <v>14</v>
      </c>
      <c r="C58" s="31">
        <v>6.63</v>
      </c>
      <c r="D58" s="9" t="s">
        <v>61</v>
      </c>
      <c r="E58" s="28">
        <v>400</v>
      </c>
    </row>
    <row r="59" spans="1:5" x14ac:dyDescent="0.25">
      <c r="A59" s="23" t="s">
        <v>124</v>
      </c>
      <c r="B59" s="9" t="s">
        <v>22</v>
      </c>
      <c r="C59" s="31">
        <v>14.71</v>
      </c>
      <c r="D59" s="9" t="s">
        <v>61</v>
      </c>
      <c r="E59" s="28">
        <v>400</v>
      </c>
    </row>
    <row r="60" spans="1:5" x14ac:dyDescent="0.25">
      <c r="A60" s="23" t="s">
        <v>125</v>
      </c>
      <c r="B60" s="9" t="s">
        <v>22</v>
      </c>
      <c r="C60" s="31">
        <v>12.1</v>
      </c>
      <c r="D60" s="9" t="s">
        <v>61</v>
      </c>
      <c r="E60" s="28">
        <v>400</v>
      </c>
    </row>
    <row r="61" spans="1:5" x14ac:dyDescent="0.25">
      <c r="A61" s="23" t="s">
        <v>126</v>
      </c>
      <c r="B61" s="9" t="s">
        <v>22</v>
      </c>
      <c r="C61" s="31">
        <v>20.21</v>
      </c>
      <c r="D61" s="9" t="s">
        <v>61</v>
      </c>
      <c r="E61" s="28">
        <v>400</v>
      </c>
    </row>
    <row r="62" spans="1:5" x14ac:dyDescent="0.25">
      <c r="A62" s="23" t="s">
        <v>127</v>
      </c>
      <c r="B62" s="9" t="s">
        <v>22</v>
      </c>
      <c r="C62" s="31">
        <v>20.47</v>
      </c>
      <c r="D62" s="9" t="s">
        <v>61</v>
      </c>
      <c r="E62" s="28">
        <v>400</v>
      </c>
    </row>
    <row r="63" spans="1:5" x14ac:dyDescent="0.25">
      <c r="A63" s="23" t="s">
        <v>128</v>
      </c>
      <c r="B63" s="9" t="s">
        <v>46</v>
      </c>
      <c r="C63" s="31">
        <v>35.79</v>
      </c>
      <c r="D63" s="9" t="s">
        <v>45</v>
      </c>
      <c r="E63" s="28">
        <v>400</v>
      </c>
    </row>
    <row r="64" spans="1:5" x14ac:dyDescent="0.25">
      <c r="A64" s="23" t="s">
        <v>129</v>
      </c>
      <c r="B64" s="9" t="s">
        <v>22</v>
      </c>
      <c r="C64" s="31">
        <v>13.74</v>
      </c>
      <c r="D64" s="9" t="s">
        <v>61</v>
      </c>
      <c r="E64" s="28">
        <v>400</v>
      </c>
    </row>
    <row r="65" spans="1:5" x14ac:dyDescent="0.25">
      <c r="A65" s="23" t="s">
        <v>130</v>
      </c>
      <c r="B65" s="9" t="s">
        <v>22</v>
      </c>
      <c r="C65" s="31">
        <v>17.690000000000001</v>
      </c>
      <c r="D65" s="9" t="s">
        <v>61</v>
      </c>
      <c r="E65" s="28">
        <v>400</v>
      </c>
    </row>
    <row r="66" spans="1:5" x14ac:dyDescent="0.25">
      <c r="A66" s="23" t="s">
        <v>131</v>
      </c>
      <c r="B66" s="9" t="s">
        <v>14</v>
      </c>
      <c r="C66" s="31">
        <v>3.41</v>
      </c>
      <c r="D66" s="9" t="s">
        <v>61</v>
      </c>
      <c r="E66" s="28">
        <v>400</v>
      </c>
    </row>
    <row r="67" spans="1:5" x14ac:dyDescent="0.25">
      <c r="A67" s="23" t="s">
        <v>132</v>
      </c>
      <c r="B67" s="9" t="s">
        <v>359</v>
      </c>
      <c r="C67" s="31">
        <v>58.5</v>
      </c>
      <c r="D67" s="9" t="s">
        <v>133</v>
      </c>
      <c r="E67" s="28">
        <v>400</v>
      </c>
    </row>
    <row r="68" spans="1:5" x14ac:dyDescent="0.25">
      <c r="A68" s="23" t="s">
        <v>134</v>
      </c>
      <c r="B68" s="9" t="s">
        <v>22</v>
      </c>
      <c r="C68" s="31">
        <v>9.5500000000000007</v>
      </c>
      <c r="D68" s="9" t="s">
        <v>61</v>
      </c>
      <c r="E68" s="28">
        <v>400</v>
      </c>
    </row>
    <row r="69" spans="1:5" x14ac:dyDescent="0.25">
      <c r="A69" s="23" t="s">
        <v>135</v>
      </c>
      <c r="B69" s="9" t="s">
        <v>13</v>
      </c>
      <c r="C69" s="31">
        <v>1.81</v>
      </c>
      <c r="D69" s="9" t="s">
        <v>61</v>
      </c>
      <c r="E69" s="28">
        <v>400</v>
      </c>
    </row>
    <row r="70" spans="1:5" x14ac:dyDescent="0.25">
      <c r="A70" s="23" t="s">
        <v>136</v>
      </c>
      <c r="B70" s="9" t="s">
        <v>47</v>
      </c>
      <c r="C70" s="31">
        <v>3.96</v>
      </c>
      <c r="D70" s="9" t="s">
        <v>12</v>
      </c>
      <c r="E70" s="28">
        <v>400</v>
      </c>
    </row>
    <row r="71" spans="1:5" x14ac:dyDescent="0.25">
      <c r="A71" s="23" t="s">
        <v>137</v>
      </c>
      <c r="B71" s="9" t="s">
        <v>96</v>
      </c>
      <c r="C71" s="31">
        <v>1.85</v>
      </c>
      <c r="D71" s="9" t="s">
        <v>12</v>
      </c>
      <c r="E71" s="28">
        <v>400</v>
      </c>
    </row>
    <row r="72" spans="1:5" x14ac:dyDescent="0.25">
      <c r="A72" s="23" t="s">
        <v>138</v>
      </c>
      <c r="B72" s="9" t="s">
        <v>139</v>
      </c>
      <c r="C72" s="31">
        <v>7.33</v>
      </c>
      <c r="D72" s="9" t="s">
        <v>12</v>
      </c>
      <c r="E72" s="28">
        <v>400</v>
      </c>
    </row>
    <row r="73" spans="1:5" x14ac:dyDescent="0.25">
      <c r="A73" s="23" t="s">
        <v>140</v>
      </c>
      <c r="B73" s="9" t="s">
        <v>141</v>
      </c>
      <c r="C73" s="31">
        <v>14.48</v>
      </c>
      <c r="D73" s="9" t="s">
        <v>12</v>
      </c>
      <c r="E73" s="28">
        <v>400</v>
      </c>
    </row>
    <row r="74" spans="1:5" x14ac:dyDescent="0.25">
      <c r="A74" s="23" t="s">
        <v>142</v>
      </c>
      <c r="B74" s="9" t="s">
        <v>143</v>
      </c>
      <c r="C74" s="31">
        <v>3.72</v>
      </c>
      <c r="D74" s="9" t="s">
        <v>12</v>
      </c>
      <c r="E74" s="28">
        <v>400</v>
      </c>
    </row>
    <row r="75" spans="1:5" x14ac:dyDescent="0.25">
      <c r="A75" s="23" t="s">
        <v>144</v>
      </c>
      <c r="B75" s="9" t="s">
        <v>145</v>
      </c>
      <c r="C75" s="31">
        <v>11.31</v>
      </c>
      <c r="D75" s="9" t="s">
        <v>12</v>
      </c>
      <c r="E75" s="28">
        <v>400</v>
      </c>
    </row>
    <row r="76" spans="1:5" x14ac:dyDescent="0.25">
      <c r="A76" s="29" t="s">
        <v>146</v>
      </c>
      <c r="B76" s="9" t="s">
        <v>96</v>
      </c>
      <c r="C76" s="31">
        <v>1.96</v>
      </c>
      <c r="D76" s="9" t="s">
        <v>12</v>
      </c>
      <c r="E76" s="28">
        <v>400</v>
      </c>
    </row>
    <row r="77" spans="1:5" x14ac:dyDescent="0.25">
      <c r="A77" s="23" t="s">
        <v>147</v>
      </c>
      <c r="B77" s="9" t="s">
        <v>14</v>
      </c>
      <c r="C77" s="31">
        <v>165.52</v>
      </c>
      <c r="D77" s="9" t="s">
        <v>59</v>
      </c>
      <c r="E77" s="28">
        <v>400</v>
      </c>
    </row>
    <row r="78" spans="1:5" x14ac:dyDescent="0.25">
      <c r="A78" s="23" t="s">
        <v>148</v>
      </c>
      <c r="B78" s="9" t="s">
        <v>14</v>
      </c>
      <c r="C78" s="31">
        <v>46.93</v>
      </c>
      <c r="D78" s="9" t="s">
        <v>59</v>
      </c>
      <c r="E78" s="28">
        <v>400</v>
      </c>
    </row>
    <row r="79" spans="1:5" x14ac:dyDescent="0.25">
      <c r="A79" s="23" t="s">
        <v>149</v>
      </c>
      <c r="B79" s="9" t="s">
        <v>191</v>
      </c>
      <c r="C79" s="31">
        <v>37.35</v>
      </c>
      <c r="D79" s="9" t="s">
        <v>59</v>
      </c>
      <c r="E79" s="28">
        <v>400</v>
      </c>
    </row>
    <row r="80" spans="1:5" x14ac:dyDescent="0.25">
      <c r="A80" s="23" t="s">
        <v>150</v>
      </c>
      <c r="B80" s="9" t="s">
        <v>191</v>
      </c>
      <c r="C80" s="31">
        <v>36.35</v>
      </c>
      <c r="D80" s="9" t="s">
        <v>59</v>
      </c>
      <c r="E80" s="28">
        <v>400</v>
      </c>
    </row>
    <row r="81" spans="1:5" x14ac:dyDescent="0.25">
      <c r="A81" s="9" t="s">
        <v>151</v>
      </c>
      <c r="B81" s="9" t="s">
        <v>14</v>
      </c>
      <c r="C81" s="31">
        <v>10.47</v>
      </c>
      <c r="D81" s="9" t="s">
        <v>12</v>
      </c>
      <c r="E81" s="28">
        <v>400</v>
      </c>
    </row>
    <row r="82" spans="1:5" x14ac:dyDescent="0.25">
      <c r="A82" s="23" t="s">
        <v>152</v>
      </c>
      <c r="B82" s="9" t="s">
        <v>54</v>
      </c>
      <c r="C82" s="31">
        <v>59.9</v>
      </c>
      <c r="D82" s="9" t="s">
        <v>61</v>
      </c>
      <c r="E82" s="28">
        <v>400</v>
      </c>
    </row>
    <row r="83" spans="1:5" x14ac:dyDescent="0.25">
      <c r="A83" s="118" t="s">
        <v>23</v>
      </c>
      <c r="B83" s="119"/>
      <c r="C83" s="19">
        <f>SUM(C43:C82)</f>
        <v>1055.1600000000001</v>
      </c>
      <c r="D83" s="24"/>
      <c r="E83" s="4">
        <v>400</v>
      </c>
    </row>
    <row r="84" spans="1:5" x14ac:dyDescent="0.25">
      <c r="A84" s="113" t="s">
        <v>24</v>
      </c>
      <c r="B84" s="114"/>
      <c r="C84" s="114"/>
      <c r="D84" s="114"/>
      <c r="E84" s="115"/>
    </row>
    <row r="85" spans="1:5" x14ac:dyDescent="0.25">
      <c r="A85" s="23">
        <v>100</v>
      </c>
      <c r="B85" s="9" t="s">
        <v>359</v>
      </c>
      <c r="C85" s="31">
        <v>11.39</v>
      </c>
      <c r="D85" s="9" t="s">
        <v>61</v>
      </c>
      <c r="E85" s="28">
        <v>400</v>
      </c>
    </row>
    <row r="86" spans="1:5" x14ac:dyDescent="0.25">
      <c r="A86" s="23">
        <v>101</v>
      </c>
      <c r="B86" s="9" t="s">
        <v>359</v>
      </c>
      <c r="C86" s="31">
        <v>59.61</v>
      </c>
      <c r="D86" s="9" t="s">
        <v>61</v>
      </c>
      <c r="E86" s="28">
        <v>400</v>
      </c>
    </row>
    <row r="87" spans="1:5" x14ac:dyDescent="0.25">
      <c r="A87" s="23">
        <v>102</v>
      </c>
      <c r="B87" s="9" t="s">
        <v>359</v>
      </c>
      <c r="C87" s="31">
        <v>121.42</v>
      </c>
      <c r="D87" s="9" t="s">
        <v>61</v>
      </c>
      <c r="E87" s="28">
        <v>400</v>
      </c>
    </row>
    <row r="88" spans="1:5" x14ac:dyDescent="0.25">
      <c r="A88" s="23">
        <v>103</v>
      </c>
      <c r="B88" s="9" t="s">
        <v>22</v>
      </c>
      <c r="C88" s="31">
        <v>11.57</v>
      </c>
      <c r="D88" s="9" t="s">
        <v>61</v>
      </c>
      <c r="E88" s="28">
        <v>400</v>
      </c>
    </row>
    <row r="89" spans="1:5" x14ac:dyDescent="0.25">
      <c r="A89" s="23">
        <v>104</v>
      </c>
      <c r="B89" s="9" t="s">
        <v>359</v>
      </c>
      <c r="C89" s="31">
        <v>57.75</v>
      </c>
      <c r="D89" s="9" t="s">
        <v>61</v>
      </c>
      <c r="E89" s="28">
        <v>400</v>
      </c>
    </row>
    <row r="90" spans="1:5" x14ac:dyDescent="0.25">
      <c r="A90" s="23" t="s">
        <v>153</v>
      </c>
      <c r="B90" s="9" t="s">
        <v>359</v>
      </c>
      <c r="C90" s="31">
        <v>115.63</v>
      </c>
      <c r="D90" s="9" t="s">
        <v>61</v>
      </c>
      <c r="E90" s="28">
        <v>400</v>
      </c>
    </row>
    <row r="91" spans="1:5" x14ac:dyDescent="0.25">
      <c r="A91" s="23">
        <v>107</v>
      </c>
      <c r="B91" s="9" t="s">
        <v>359</v>
      </c>
      <c r="C91" s="31">
        <v>56.87</v>
      </c>
      <c r="D91" s="9" t="s">
        <v>61</v>
      </c>
      <c r="E91" s="28">
        <v>400</v>
      </c>
    </row>
    <row r="92" spans="1:5" x14ac:dyDescent="0.25">
      <c r="A92" s="23">
        <v>108</v>
      </c>
      <c r="B92" s="9" t="s">
        <v>359</v>
      </c>
      <c r="C92" s="31">
        <v>131.29</v>
      </c>
      <c r="D92" s="9" t="s">
        <v>61</v>
      </c>
      <c r="E92" s="28">
        <v>400</v>
      </c>
    </row>
    <row r="93" spans="1:5" x14ac:dyDescent="0.25">
      <c r="A93" s="23">
        <v>109</v>
      </c>
      <c r="B93" s="9" t="s">
        <v>359</v>
      </c>
      <c r="C93" s="31">
        <v>58.82</v>
      </c>
      <c r="D93" s="9" t="s">
        <v>133</v>
      </c>
      <c r="E93" s="28">
        <v>400</v>
      </c>
    </row>
    <row r="94" spans="1:5" x14ac:dyDescent="0.25">
      <c r="A94" s="23">
        <v>110</v>
      </c>
      <c r="B94" s="9" t="s">
        <v>54</v>
      </c>
      <c r="C94" s="31">
        <v>267.64999999999998</v>
      </c>
      <c r="D94" s="9" t="s">
        <v>59</v>
      </c>
      <c r="E94" s="28">
        <v>400</v>
      </c>
    </row>
    <row r="95" spans="1:5" x14ac:dyDescent="0.25">
      <c r="A95" s="23">
        <v>111</v>
      </c>
      <c r="B95" s="9" t="s">
        <v>191</v>
      </c>
      <c r="C95" s="31">
        <v>36.450000000000003</v>
      </c>
      <c r="D95" s="9" t="s">
        <v>59</v>
      </c>
      <c r="E95" s="28">
        <v>400</v>
      </c>
    </row>
    <row r="96" spans="1:5" x14ac:dyDescent="0.25">
      <c r="A96" s="23">
        <v>112</v>
      </c>
      <c r="B96" s="9" t="s">
        <v>191</v>
      </c>
      <c r="C96" s="31">
        <v>35.61</v>
      </c>
      <c r="D96" s="9" t="s">
        <v>59</v>
      </c>
      <c r="E96" s="28">
        <v>400</v>
      </c>
    </row>
    <row r="97" spans="1:5" x14ac:dyDescent="0.25">
      <c r="A97" s="23" t="s">
        <v>154</v>
      </c>
      <c r="B97" s="9" t="s">
        <v>139</v>
      </c>
      <c r="C97" s="31">
        <v>7.4</v>
      </c>
      <c r="D97" s="9" t="s">
        <v>12</v>
      </c>
      <c r="E97" s="28">
        <v>400</v>
      </c>
    </row>
    <row r="98" spans="1:5" x14ac:dyDescent="0.25">
      <c r="A98" s="23" t="s">
        <v>155</v>
      </c>
      <c r="B98" s="9" t="s">
        <v>141</v>
      </c>
      <c r="C98" s="31">
        <v>14.39</v>
      </c>
      <c r="D98" s="9" t="s">
        <v>12</v>
      </c>
      <c r="E98" s="28">
        <v>400</v>
      </c>
    </row>
    <row r="99" spans="1:5" x14ac:dyDescent="0.25">
      <c r="A99" s="23" t="s">
        <v>156</v>
      </c>
      <c r="B99" s="9" t="s">
        <v>96</v>
      </c>
      <c r="C99" s="31">
        <v>1.85</v>
      </c>
      <c r="D99" s="9" t="s">
        <v>12</v>
      </c>
      <c r="E99" s="28">
        <v>400</v>
      </c>
    </row>
    <row r="100" spans="1:5" x14ac:dyDescent="0.25">
      <c r="A100" s="23" t="s">
        <v>157</v>
      </c>
      <c r="B100" s="9" t="s">
        <v>158</v>
      </c>
      <c r="C100" s="31">
        <v>3.77</v>
      </c>
      <c r="D100" s="9" t="s">
        <v>12</v>
      </c>
      <c r="E100" s="28">
        <v>400</v>
      </c>
    </row>
    <row r="101" spans="1:5" x14ac:dyDescent="0.25">
      <c r="A101" s="23" t="s">
        <v>159</v>
      </c>
      <c r="B101" s="9" t="s">
        <v>96</v>
      </c>
      <c r="C101" s="31">
        <v>1.95</v>
      </c>
      <c r="D101" s="9" t="s">
        <v>12</v>
      </c>
      <c r="E101" s="28">
        <v>400</v>
      </c>
    </row>
    <row r="102" spans="1:5" x14ac:dyDescent="0.25">
      <c r="A102" s="23" t="s">
        <v>160</v>
      </c>
      <c r="B102" s="9" t="s">
        <v>161</v>
      </c>
      <c r="C102" s="31">
        <v>11.48</v>
      </c>
      <c r="D102" s="9" t="s">
        <v>12</v>
      </c>
      <c r="E102" s="28">
        <v>400</v>
      </c>
    </row>
    <row r="103" spans="1:5" x14ac:dyDescent="0.25">
      <c r="A103" s="116" t="s">
        <v>26</v>
      </c>
      <c r="B103" s="117"/>
      <c r="C103" s="19">
        <f>SUM(C85:C102)</f>
        <v>1004.9000000000001</v>
      </c>
      <c r="D103" s="24"/>
      <c r="E103" s="26">
        <v>400</v>
      </c>
    </row>
    <row r="104" spans="1:5" x14ac:dyDescent="0.25">
      <c r="A104" s="113" t="s">
        <v>27</v>
      </c>
      <c r="B104" s="114"/>
      <c r="C104" s="114"/>
      <c r="D104" s="114"/>
      <c r="E104" s="115"/>
    </row>
    <row r="105" spans="1:5" x14ac:dyDescent="0.25">
      <c r="A105" s="23">
        <v>200</v>
      </c>
      <c r="B105" s="9" t="s">
        <v>13</v>
      </c>
      <c r="C105" s="31">
        <v>3.06</v>
      </c>
      <c r="D105" s="9" t="s">
        <v>12</v>
      </c>
      <c r="E105" s="28">
        <v>320</v>
      </c>
    </row>
    <row r="106" spans="1:5" x14ac:dyDescent="0.25">
      <c r="A106" s="23">
        <v>201</v>
      </c>
      <c r="B106" s="9" t="s">
        <v>22</v>
      </c>
      <c r="C106" s="31">
        <v>10.08</v>
      </c>
      <c r="D106" s="9" t="s">
        <v>61</v>
      </c>
      <c r="E106" s="28">
        <v>320</v>
      </c>
    </row>
    <row r="107" spans="1:5" x14ac:dyDescent="0.25">
      <c r="A107" s="23">
        <v>202</v>
      </c>
      <c r="B107" s="9" t="s">
        <v>359</v>
      </c>
      <c r="C107" s="31">
        <v>57.12</v>
      </c>
      <c r="D107" s="9" t="s">
        <v>61</v>
      </c>
      <c r="E107" s="28">
        <v>320</v>
      </c>
    </row>
    <row r="108" spans="1:5" x14ac:dyDescent="0.25">
      <c r="A108" s="23">
        <v>203</v>
      </c>
      <c r="B108" s="9" t="s">
        <v>359</v>
      </c>
      <c r="C108" s="31">
        <v>57.69</v>
      </c>
      <c r="D108" s="9" t="s">
        <v>61</v>
      </c>
      <c r="E108" s="28">
        <v>320</v>
      </c>
    </row>
    <row r="109" spans="1:5" x14ac:dyDescent="0.25">
      <c r="A109" s="23">
        <v>204</v>
      </c>
      <c r="B109" s="9" t="s">
        <v>359</v>
      </c>
      <c r="C109" s="31">
        <v>57.89</v>
      </c>
      <c r="D109" s="9" t="s">
        <v>61</v>
      </c>
      <c r="E109" s="28">
        <v>320</v>
      </c>
    </row>
    <row r="110" spans="1:5" x14ac:dyDescent="0.25">
      <c r="A110" s="23">
        <v>205</v>
      </c>
      <c r="B110" s="9" t="s">
        <v>359</v>
      </c>
      <c r="C110" s="31">
        <v>58.97</v>
      </c>
      <c r="D110" s="9" t="s">
        <v>61</v>
      </c>
      <c r="E110" s="28">
        <v>320</v>
      </c>
    </row>
    <row r="111" spans="1:5" x14ac:dyDescent="0.25">
      <c r="A111" s="23">
        <v>206</v>
      </c>
      <c r="B111" s="9" t="s">
        <v>22</v>
      </c>
      <c r="C111" s="31">
        <v>11.58</v>
      </c>
      <c r="D111" s="9" t="s">
        <v>61</v>
      </c>
      <c r="E111" s="28">
        <v>320</v>
      </c>
    </row>
    <row r="112" spans="1:5" x14ac:dyDescent="0.25">
      <c r="A112" s="23" t="s">
        <v>162</v>
      </c>
      <c r="B112" s="9" t="s">
        <v>139</v>
      </c>
      <c r="C112" s="31">
        <v>2.19</v>
      </c>
      <c r="D112" s="9" t="s">
        <v>12</v>
      </c>
      <c r="E112" s="28">
        <v>320</v>
      </c>
    </row>
    <row r="113" spans="1:5" x14ac:dyDescent="0.25">
      <c r="A113" s="23" t="s">
        <v>163</v>
      </c>
      <c r="B113" s="9" t="s">
        <v>164</v>
      </c>
      <c r="C113" s="31">
        <v>9.59</v>
      </c>
      <c r="D113" s="9" t="s">
        <v>12</v>
      </c>
      <c r="E113" s="28">
        <v>320</v>
      </c>
    </row>
    <row r="114" spans="1:5" x14ac:dyDescent="0.25">
      <c r="A114" s="23" t="s">
        <v>165</v>
      </c>
      <c r="B114" s="9" t="s">
        <v>158</v>
      </c>
      <c r="C114" s="31">
        <v>3.52</v>
      </c>
      <c r="D114" s="9" t="s">
        <v>12</v>
      </c>
      <c r="E114" s="28">
        <v>320</v>
      </c>
    </row>
    <row r="115" spans="1:5" x14ac:dyDescent="0.25">
      <c r="A115" s="23" t="s">
        <v>166</v>
      </c>
      <c r="B115" s="9" t="s">
        <v>16</v>
      </c>
      <c r="C115" s="31">
        <v>7.89</v>
      </c>
      <c r="D115" s="9" t="s">
        <v>12</v>
      </c>
      <c r="E115" s="28">
        <v>320</v>
      </c>
    </row>
    <row r="116" spans="1:5" x14ac:dyDescent="0.25">
      <c r="A116" s="23" t="s">
        <v>167</v>
      </c>
      <c r="B116" s="9" t="s">
        <v>20</v>
      </c>
      <c r="C116" s="31">
        <v>1.8</v>
      </c>
      <c r="D116" s="9" t="s">
        <v>12</v>
      </c>
      <c r="E116" s="28">
        <v>320</v>
      </c>
    </row>
    <row r="117" spans="1:5" x14ac:dyDescent="0.25">
      <c r="A117" s="23" t="s">
        <v>168</v>
      </c>
      <c r="B117" s="9" t="s">
        <v>44</v>
      </c>
      <c r="C117" s="31">
        <v>3.22</v>
      </c>
      <c r="D117" s="9" t="s">
        <v>12</v>
      </c>
      <c r="E117" s="28">
        <v>320</v>
      </c>
    </row>
    <row r="118" spans="1:5" x14ac:dyDescent="0.25">
      <c r="A118" s="23">
        <v>210</v>
      </c>
      <c r="B118" s="9" t="s">
        <v>13</v>
      </c>
      <c r="C118" s="31">
        <v>1.08</v>
      </c>
      <c r="D118" s="9" t="s">
        <v>12</v>
      </c>
      <c r="E118" s="28">
        <v>320</v>
      </c>
    </row>
    <row r="119" spans="1:5" x14ac:dyDescent="0.25">
      <c r="A119" s="23">
        <v>211</v>
      </c>
      <c r="B119" s="9" t="s">
        <v>20</v>
      </c>
      <c r="C119" s="31">
        <v>4.1100000000000003</v>
      </c>
      <c r="D119" s="9" t="s">
        <v>12</v>
      </c>
      <c r="E119" s="28">
        <v>320</v>
      </c>
    </row>
    <row r="120" spans="1:5" x14ac:dyDescent="0.25">
      <c r="A120" s="23">
        <v>212</v>
      </c>
      <c r="B120" s="9" t="s">
        <v>54</v>
      </c>
      <c r="C120" s="31">
        <v>167.03</v>
      </c>
      <c r="D120" s="9" t="s">
        <v>169</v>
      </c>
      <c r="E120" s="28">
        <v>320</v>
      </c>
    </row>
    <row r="121" spans="1:5" x14ac:dyDescent="0.25">
      <c r="A121" s="23">
        <v>213</v>
      </c>
      <c r="B121" s="9" t="s">
        <v>191</v>
      </c>
      <c r="C121" s="31">
        <v>8.43</v>
      </c>
      <c r="D121" s="9" t="s">
        <v>59</v>
      </c>
      <c r="E121" s="28">
        <v>320</v>
      </c>
    </row>
    <row r="122" spans="1:5" x14ac:dyDescent="0.25">
      <c r="A122" s="23">
        <v>214</v>
      </c>
      <c r="B122" s="9" t="s">
        <v>191</v>
      </c>
      <c r="C122" s="31">
        <v>9.3800000000000008</v>
      </c>
      <c r="D122" s="9" t="s">
        <v>59</v>
      </c>
      <c r="E122" s="28">
        <v>320</v>
      </c>
    </row>
    <row r="123" spans="1:5" x14ac:dyDescent="0.25">
      <c r="A123" s="116" t="s">
        <v>28</v>
      </c>
      <c r="B123" s="117"/>
      <c r="C123" s="19">
        <f>SUM(C105:C122)</f>
        <v>474.62999999999994</v>
      </c>
      <c r="D123" s="6"/>
      <c r="E123" s="26">
        <v>320</v>
      </c>
    </row>
    <row r="124" spans="1:5" x14ac:dyDescent="0.25">
      <c r="A124" s="113" t="s">
        <v>170</v>
      </c>
      <c r="B124" s="114"/>
      <c r="C124" s="114"/>
      <c r="D124" s="114"/>
      <c r="E124" s="115"/>
    </row>
    <row r="125" spans="1:5" x14ac:dyDescent="0.25">
      <c r="A125" s="23" t="s">
        <v>171</v>
      </c>
      <c r="B125" s="9" t="s">
        <v>14</v>
      </c>
      <c r="C125" s="31">
        <v>65.55</v>
      </c>
      <c r="D125" s="9" t="s">
        <v>12</v>
      </c>
      <c r="E125" s="28">
        <v>325</v>
      </c>
    </row>
    <row r="126" spans="1:5" x14ac:dyDescent="0.25">
      <c r="A126" s="23" t="s">
        <v>172</v>
      </c>
      <c r="B126" s="9" t="s">
        <v>34</v>
      </c>
      <c r="C126" s="31">
        <v>42.45</v>
      </c>
      <c r="D126" s="9" t="s">
        <v>50</v>
      </c>
      <c r="E126" s="28">
        <v>325</v>
      </c>
    </row>
    <row r="127" spans="1:5" x14ac:dyDescent="0.25">
      <c r="A127" s="23">
        <v>1</v>
      </c>
      <c r="B127" s="9" t="s">
        <v>359</v>
      </c>
      <c r="C127" s="31">
        <v>91.57</v>
      </c>
      <c r="D127" s="9" t="s">
        <v>50</v>
      </c>
      <c r="E127" s="28">
        <v>325</v>
      </c>
    </row>
    <row r="128" spans="1:5" x14ac:dyDescent="0.25">
      <c r="A128" s="23">
        <v>10</v>
      </c>
      <c r="B128" s="9" t="s">
        <v>13</v>
      </c>
      <c r="C128" s="31">
        <v>5.9</v>
      </c>
      <c r="D128" s="9" t="s">
        <v>12</v>
      </c>
      <c r="E128" s="28">
        <v>325</v>
      </c>
    </row>
    <row r="129" spans="1:5" x14ac:dyDescent="0.25">
      <c r="A129" s="23">
        <v>12</v>
      </c>
      <c r="B129" s="9" t="s">
        <v>14</v>
      </c>
      <c r="C129" s="31">
        <v>20.75</v>
      </c>
      <c r="D129" s="9" t="s">
        <v>50</v>
      </c>
      <c r="E129" s="28">
        <v>325</v>
      </c>
    </row>
    <row r="130" spans="1:5" x14ac:dyDescent="0.25">
      <c r="A130" s="23" t="s">
        <v>173</v>
      </c>
      <c r="B130" s="9" t="s">
        <v>174</v>
      </c>
      <c r="C130" s="31">
        <v>6.29</v>
      </c>
      <c r="D130" s="9" t="s">
        <v>50</v>
      </c>
      <c r="E130" s="28">
        <v>325</v>
      </c>
    </row>
    <row r="131" spans="1:5" x14ac:dyDescent="0.25">
      <c r="A131" s="23" t="s">
        <v>175</v>
      </c>
      <c r="B131" s="9" t="s">
        <v>176</v>
      </c>
      <c r="C131" s="31">
        <v>5.2</v>
      </c>
      <c r="D131" s="9" t="s">
        <v>50</v>
      </c>
      <c r="E131" s="28">
        <v>325</v>
      </c>
    </row>
    <row r="132" spans="1:5" x14ac:dyDescent="0.25">
      <c r="A132" s="23">
        <v>2</v>
      </c>
      <c r="B132" s="9" t="s">
        <v>43</v>
      </c>
      <c r="C132" s="31">
        <v>20.43</v>
      </c>
      <c r="D132" s="9" t="s">
        <v>12</v>
      </c>
      <c r="E132" s="28">
        <v>325</v>
      </c>
    </row>
    <row r="133" spans="1:5" x14ac:dyDescent="0.25">
      <c r="A133" s="23">
        <v>3</v>
      </c>
      <c r="B133" s="9" t="s">
        <v>13</v>
      </c>
      <c r="C133" s="31">
        <v>3.52</v>
      </c>
      <c r="D133" s="9" t="s">
        <v>50</v>
      </c>
      <c r="E133" s="28">
        <v>325</v>
      </c>
    </row>
    <row r="134" spans="1:5" x14ac:dyDescent="0.25">
      <c r="A134" s="23">
        <v>4</v>
      </c>
      <c r="B134" s="9" t="s">
        <v>41</v>
      </c>
      <c r="C134" s="31">
        <v>5.4</v>
      </c>
      <c r="D134" s="9" t="s">
        <v>50</v>
      </c>
      <c r="E134" s="28">
        <v>325</v>
      </c>
    </row>
    <row r="135" spans="1:5" x14ac:dyDescent="0.25">
      <c r="A135" s="23">
        <v>5</v>
      </c>
      <c r="B135" s="9" t="s">
        <v>41</v>
      </c>
      <c r="C135" s="31">
        <v>8.64</v>
      </c>
      <c r="D135" s="9" t="s">
        <v>12</v>
      </c>
      <c r="E135" s="28">
        <v>325</v>
      </c>
    </row>
    <row r="136" spans="1:5" x14ac:dyDescent="0.25">
      <c r="A136" s="23">
        <v>6</v>
      </c>
      <c r="B136" s="9" t="s">
        <v>359</v>
      </c>
      <c r="C136" s="31">
        <v>49.84</v>
      </c>
      <c r="D136" s="9" t="s">
        <v>12</v>
      </c>
      <c r="E136" s="28">
        <v>325</v>
      </c>
    </row>
    <row r="137" spans="1:5" x14ac:dyDescent="0.25">
      <c r="A137" s="23">
        <v>7</v>
      </c>
      <c r="B137" s="9" t="s">
        <v>13</v>
      </c>
      <c r="C137" s="31">
        <v>4.3099999999999996</v>
      </c>
      <c r="D137" s="9" t="s">
        <v>50</v>
      </c>
      <c r="E137" s="28">
        <v>325</v>
      </c>
    </row>
    <row r="138" spans="1:5" x14ac:dyDescent="0.25">
      <c r="A138" s="23">
        <v>8</v>
      </c>
      <c r="B138" s="9" t="s">
        <v>39</v>
      </c>
      <c r="C138" s="31">
        <v>3.72</v>
      </c>
      <c r="D138" s="9" t="s">
        <v>50</v>
      </c>
      <c r="E138" s="28">
        <v>325</v>
      </c>
    </row>
    <row r="139" spans="1:5" x14ac:dyDescent="0.25">
      <c r="A139" s="23">
        <v>9</v>
      </c>
      <c r="B139" s="9" t="s">
        <v>359</v>
      </c>
      <c r="C139" s="31">
        <v>43.63</v>
      </c>
      <c r="D139" s="9" t="s">
        <v>12</v>
      </c>
      <c r="E139" s="28">
        <v>325</v>
      </c>
    </row>
    <row r="140" spans="1:5" x14ac:dyDescent="0.25">
      <c r="A140" s="116" t="s">
        <v>177</v>
      </c>
      <c r="B140" s="117"/>
      <c r="C140" s="19">
        <f>SUM(C125:C139)</f>
        <v>377.2</v>
      </c>
      <c r="D140" s="6"/>
      <c r="E140" s="26">
        <v>325</v>
      </c>
    </row>
    <row r="141" spans="1:5" x14ac:dyDescent="0.25">
      <c r="A141" s="113" t="s">
        <v>178</v>
      </c>
      <c r="B141" s="114"/>
      <c r="C141" s="114"/>
      <c r="D141" s="114"/>
      <c r="E141" s="115"/>
    </row>
    <row r="142" spans="1:5" x14ac:dyDescent="0.25">
      <c r="A142" s="23">
        <v>11</v>
      </c>
      <c r="B142" s="9" t="s">
        <v>22</v>
      </c>
      <c r="C142" s="31">
        <v>11.44</v>
      </c>
      <c r="D142" s="9" t="s">
        <v>50</v>
      </c>
      <c r="E142" s="28">
        <v>345</v>
      </c>
    </row>
    <row r="143" spans="1:5" x14ac:dyDescent="0.25">
      <c r="A143" s="23">
        <v>12</v>
      </c>
      <c r="B143" s="9" t="s">
        <v>22</v>
      </c>
      <c r="C143" s="31">
        <v>11.22</v>
      </c>
      <c r="D143" s="9" t="s">
        <v>50</v>
      </c>
      <c r="E143" s="28">
        <v>345</v>
      </c>
    </row>
    <row r="144" spans="1:5" x14ac:dyDescent="0.25">
      <c r="A144" s="23">
        <v>13</v>
      </c>
      <c r="B144" s="9" t="s">
        <v>22</v>
      </c>
      <c r="C144" s="31">
        <v>14.08</v>
      </c>
      <c r="D144" s="9" t="s">
        <v>50</v>
      </c>
      <c r="E144" s="28">
        <v>345</v>
      </c>
    </row>
    <row r="145" spans="1:5" x14ac:dyDescent="0.25">
      <c r="A145" s="23">
        <v>14</v>
      </c>
      <c r="B145" s="9" t="s">
        <v>22</v>
      </c>
      <c r="C145" s="31">
        <v>9.68</v>
      </c>
      <c r="D145" s="9" t="s">
        <v>50</v>
      </c>
      <c r="E145" s="28">
        <v>345</v>
      </c>
    </row>
    <row r="146" spans="1:5" x14ac:dyDescent="0.25">
      <c r="A146" s="23">
        <v>15</v>
      </c>
      <c r="B146" s="9" t="s">
        <v>22</v>
      </c>
      <c r="C146" s="31">
        <v>9.99</v>
      </c>
      <c r="D146" s="9" t="s">
        <v>50</v>
      </c>
      <c r="E146" s="28">
        <v>345</v>
      </c>
    </row>
    <row r="147" spans="1:5" x14ac:dyDescent="0.25">
      <c r="A147" s="23" t="s">
        <v>62</v>
      </c>
      <c r="B147" s="9" t="s">
        <v>174</v>
      </c>
      <c r="C147" s="31">
        <v>6.89</v>
      </c>
      <c r="D147" s="9" t="s">
        <v>50</v>
      </c>
      <c r="E147" s="28">
        <v>345</v>
      </c>
    </row>
    <row r="148" spans="1:5" x14ac:dyDescent="0.25">
      <c r="A148" s="23" t="s">
        <v>179</v>
      </c>
      <c r="B148" s="9" t="s">
        <v>176</v>
      </c>
      <c r="C148" s="31">
        <v>4.4800000000000004</v>
      </c>
      <c r="D148" s="9" t="s">
        <v>50</v>
      </c>
      <c r="E148" s="28">
        <v>345</v>
      </c>
    </row>
    <row r="149" spans="1:5" x14ac:dyDescent="0.25">
      <c r="A149" s="23">
        <v>18</v>
      </c>
      <c r="B149" s="9" t="s">
        <v>14</v>
      </c>
      <c r="C149" s="31">
        <v>60.51</v>
      </c>
      <c r="D149" s="9" t="s">
        <v>50</v>
      </c>
      <c r="E149" s="28">
        <v>345</v>
      </c>
    </row>
    <row r="150" spans="1:5" x14ac:dyDescent="0.25">
      <c r="A150" s="116" t="s">
        <v>180</v>
      </c>
      <c r="B150" s="117"/>
      <c r="C150" s="19">
        <f>SUM(C142:C149)</f>
        <v>128.29</v>
      </c>
      <c r="D150" s="6"/>
      <c r="E150" s="26">
        <v>345</v>
      </c>
    </row>
    <row r="151" spans="1:5" x14ac:dyDescent="0.25">
      <c r="A151" s="113" t="s">
        <v>181</v>
      </c>
      <c r="B151" s="114"/>
      <c r="C151" s="114"/>
      <c r="D151" s="114"/>
      <c r="E151" s="115"/>
    </row>
    <row r="152" spans="1:5" x14ac:dyDescent="0.25">
      <c r="A152" s="23" t="s">
        <v>182</v>
      </c>
      <c r="B152" s="9" t="s">
        <v>174</v>
      </c>
      <c r="C152" s="31">
        <v>8.59</v>
      </c>
      <c r="D152" s="9" t="s">
        <v>50</v>
      </c>
      <c r="E152" s="67">
        <v>325</v>
      </c>
    </row>
    <row r="153" spans="1:5" x14ac:dyDescent="0.25">
      <c r="A153" s="23" t="s">
        <v>183</v>
      </c>
      <c r="B153" s="9" t="s">
        <v>176</v>
      </c>
      <c r="C153" s="31">
        <v>4.4800000000000004</v>
      </c>
      <c r="D153" s="9" t="s">
        <v>50</v>
      </c>
      <c r="E153" s="67">
        <v>325</v>
      </c>
    </row>
    <row r="154" spans="1:5" x14ac:dyDescent="0.25">
      <c r="A154" s="23">
        <v>20</v>
      </c>
      <c r="B154" s="9" t="s">
        <v>14</v>
      </c>
      <c r="C154" s="31">
        <v>44.36</v>
      </c>
      <c r="D154" s="9" t="s">
        <v>50</v>
      </c>
      <c r="E154" s="67">
        <v>325</v>
      </c>
    </row>
    <row r="155" spans="1:5" x14ac:dyDescent="0.25">
      <c r="A155" s="23">
        <v>21</v>
      </c>
      <c r="B155" s="9" t="s">
        <v>22</v>
      </c>
      <c r="C155" s="31">
        <v>15.86</v>
      </c>
      <c r="D155" s="9" t="s">
        <v>50</v>
      </c>
      <c r="E155" s="67">
        <v>325</v>
      </c>
    </row>
    <row r="156" spans="1:5" x14ac:dyDescent="0.25">
      <c r="A156" s="23">
        <v>22</v>
      </c>
      <c r="B156" s="9" t="s">
        <v>22</v>
      </c>
      <c r="C156" s="31">
        <v>11.44</v>
      </c>
      <c r="D156" s="9" t="s">
        <v>50</v>
      </c>
      <c r="E156" s="67">
        <v>325</v>
      </c>
    </row>
    <row r="157" spans="1:5" x14ac:dyDescent="0.25">
      <c r="A157" s="23">
        <v>23</v>
      </c>
      <c r="B157" s="9" t="s">
        <v>22</v>
      </c>
      <c r="C157" s="31">
        <v>11.44</v>
      </c>
      <c r="D157" s="9" t="s">
        <v>50</v>
      </c>
      <c r="E157" s="67">
        <v>325</v>
      </c>
    </row>
    <row r="158" spans="1:5" x14ac:dyDescent="0.25">
      <c r="A158" s="23">
        <v>24</v>
      </c>
      <c r="B158" s="9" t="s">
        <v>22</v>
      </c>
      <c r="C158" s="31">
        <v>11.44</v>
      </c>
      <c r="D158" s="9" t="s">
        <v>50</v>
      </c>
      <c r="E158" s="67">
        <v>325</v>
      </c>
    </row>
    <row r="159" spans="1:5" x14ac:dyDescent="0.25">
      <c r="A159" s="23">
        <v>25</v>
      </c>
      <c r="B159" s="9" t="s">
        <v>22</v>
      </c>
      <c r="C159" s="31">
        <v>10.119999999999999</v>
      </c>
      <c r="D159" s="9" t="s">
        <v>50</v>
      </c>
      <c r="E159" s="67">
        <v>325</v>
      </c>
    </row>
    <row r="160" spans="1:5" x14ac:dyDescent="0.25">
      <c r="A160" s="23">
        <v>26</v>
      </c>
      <c r="B160" s="9" t="s">
        <v>22</v>
      </c>
      <c r="C160" s="31">
        <v>10.210000000000001</v>
      </c>
      <c r="D160" s="9" t="s">
        <v>50</v>
      </c>
      <c r="E160" s="67">
        <v>325</v>
      </c>
    </row>
    <row r="161" spans="1:5" x14ac:dyDescent="0.25">
      <c r="A161" s="116" t="s">
        <v>184</v>
      </c>
      <c r="B161" s="117"/>
      <c r="C161" s="19">
        <f>SUM(C152:C160)</f>
        <v>127.94</v>
      </c>
      <c r="D161" s="6"/>
      <c r="E161" s="26">
        <v>325</v>
      </c>
    </row>
    <row r="162" spans="1:5" x14ac:dyDescent="0.25">
      <c r="A162" s="120" t="s">
        <v>5</v>
      </c>
      <c r="B162" s="121"/>
      <c r="C162" s="20">
        <f>C41+C83+C103+C123+C140+C150+C161</f>
        <v>4115.74</v>
      </c>
      <c r="D162" s="7"/>
      <c r="E162" s="27"/>
    </row>
    <row r="164" spans="1:5" x14ac:dyDescent="0.25">
      <c r="B164" s="7" t="s">
        <v>369</v>
      </c>
      <c r="C164" s="68">
        <f>SUBTOTAL(9,C4,C5,C6,C8,C46,C47,C49,C67,C85,C86,C87,C89,C90,C91,C92,C93,C107,C108,C109,C110,C127,C136,C139)</f>
        <v>1621.02</v>
      </c>
    </row>
    <row r="165" spans="1:5" x14ac:dyDescent="0.25">
      <c r="B165" s="7" t="s">
        <v>360</v>
      </c>
      <c r="C165" s="36">
        <f>SUBTOTAL(9,C164,C7,C10,C16,C17,C48,C51,C52,C53,C54,C55,C56,C57,C59,C60,C61,C62,C63,C64,C65,C68,C88,C106,C111,C132,C142,C143,C144,C145,C146,C155,C156,C157,C158,C159,C160)+104.79</f>
        <v>615.89</v>
      </c>
    </row>
    <row r="166" spans="1:5" x14ac:dyDescent="0.25">
      <c r="B166" s="7" t="s">
        <v>361</v>
      </c>
      <c r="C166" s="36">
        <f>SUBTOTAL(9,C3,C11,C21,C26,C28,C31,C32,C33,C34,C35,C36,C39,C43,C45,C50,C58,C66,C77,C78,C79,C80,C81,C82,C94,C95,C96,C120,C121,C122,C125,C126,C129,C149,C154)</f>
        <v>1512.8</v>
      </c>
    </row>
    <row r="167" spans="1:5" x14ac:dyDescent="0.25">
      <c r="B167" s="35" t="s">
        <v>367</v>
      </c>
      <c r="C167" s="36">
        <f>SUBTOTAL(9,C70)</f>
        <v>3.96</v>
      </c>
    </row>
    <row r="168" spans="1:5" x14ac:dyDescent="0.25">
      <c r="B168" s="35" t="s">
        <v>368</v>
      </c>
      <c r="C168" s="36">
        <f>SUBTOTAL(9,C22,C23,C24,C27,C29,C30,C71,C72,C73,C74,C75,C76,C97,C98,C99,C100,C101,C102,C112,C113,C114,C115,C116,C117,C119,C130,C131,C138,C147,C148,C152,C153)</f>
        <v>205.96999999999994</v>
      </c>
    </row>
    <row r="169" spans="1:5" x14ac:dyDescent="0.25">
      <c r="B169" s="7" t="s">
        <v>362</v>
      </c>
      <c r="C169" s="36">
        <f>SUBTOTAL(9,C105,C118,C128,C133,C134,C135,C137)</f>
        <v>31.91</v>
      </c>
    </row>
    <row r="170" spans="1:5" x14ac:dyDescent="0.25">
      <c r="B170" s="7" t="s">
        <v>371</v>
      </c>
      <c r="C170" s="18">
        <f>SUBTOTAL(9,C12,C13,C14)</f>
        <v>124.19000000000001</v>
      </c>
    </row>
  </sheetData>
  <mergeCells count="15">
    <mergeCell ref="A161:B161"/>
    <mergeCell ref="A162:B162"/>
    <mergeCell ref="A124:E124"/>
    <mergeCell ref="A140:B140"/>
    <mergeCell ref="A150:B150"/>
    <mergeCell ref="A151:E151"/>
    <mergeCell ref="A141:E141"/>
    <mergeCell ref="A84:E84"/>
    <mergeCell ref="A104:E104"/>
    <mergeCell ref="A103:B103"/>
    <mergeCell ref="A123:B123"/>
    <mergeCell ref="A2:E2"/>
    <mergeCell ref="A41:B41"/>
    <mergeCell ref="A42:E42"/>
    <mergeCell ref="A83:B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workbookViewId="0">
      <pane ySplit="1" topLeftCell="A65" activePane="bottomLeft" state="frozen"/>
      <selection pane="bottomLeft" activeCell="H23" sqref="H23"/>
    </sheetView>
  </sheetViews>
  <sheetFormatPr defaultRowHeight="15" x14ac:dyDescent="0.25"/>
  <cols>
    <col min="1" max="1" width="16.85546875" customWidth="1"/>
    <col min="2" max="2" width="19.5703125" customWidth="1"/>
    <col min="3" max="3" width="16.42578125" customWidth="1"/>
    <col min="4" max="4" width="15.7109375" customWidth="1"/>
    <col min="5" max="5" width="14.140625" customWidth="1"/>
  </cols>
  <sheetData>
    <row r="1" spans="1:5" ht="30" customHeight="1" x14ac:dyDescent="0.25">
      <c r="A1" s="14" t="s">
        <v>48</v>
      </c>
      <c r="B1" s="15" t="s">
        <v>31</v>
      </c>
      <c r="C1" s="16" t="s">
        <v>32</v>
      </c>
      <c r="D1" s="15" t="s">
        <v>33</v>
      </c>
      <c r="E1" s="16" t="s">
        <v>49</v>
      </c>
    </row>
    <row r="2" spans="1:5" x14ac:dyDescent="0.25">
      <c r="A2" s="113" t="s">
        <v>11</v>
      </c>
      <c r="B2" s="114"/>
      <c r="C2" s="114"/>
      <c r="D2" s="114"/>
      <c r="E2" s="115"/>
    </row>
    <row r="3" spans="1:5" x14ac:dyDescent="0.25">
      <c r="A3" s="3" t="s">
        <v>185</v>
      </c>
      <c r="B3" s="3" t="s">
        <v>13</v>
      </c>
      <c r="C3" s="11">
        <v>69.69</v>
      </c>
      <c r="D3" s="3" t="s">
        <v>51</v>
      </c>
      <c r="E3" s="25">
        <v>260</v>
      </c>
    </row>
    <row r="4" spans="1:5" x14ac:dyDescent="0.25">
      <c r="A4" s="3" t="s">
        <v>186</v>
      </c>
      <c r="B4" s="3" t="s">
        <v>13</v>
      </c>
      <c r="C4" s="11">
        <v>16.600000000000001</v>
      </c>
      <c r="D4" s="3" t="s">
        <v>51</v>
      </c>
      <c r="E4" s="25">
        <v>260</v>
      </c>
    </row>
    <row r="5" spans="1:5" x14ac:dyDescent="0.25">
      <c r="A5" s="3" t="s">
        <v>187</v>
      </c>
      <c r="B5" s="3" t="s">
        <v>14</v>
      </c>
      <c r="C5" s="11">
        <v>6.5</v>
      </c>
      <c r="D5" s="3" t="s">
        <v>51</v>
      </c>
      <c r="E5" s="25">
        <v>260</v>
      </c>
    </row>
    <row r="6" spans="1:5" x14ac:dyDescent="0.25">
      <c r="A6" s="3" t="s">
        <v>188</v>
      </c>
      <c r="B6" s="3" t="s">
        <v>189</v>
      </c>
      <c r="C6" s="11">
        <v>53.93</v>
      </c>
      <c r="D6" s="3" t="s">
        <v>51</v>
      </c>
      <c r="E6" s="25">
        <v>260</v>
      </c>
    </row>
    <row r="7" spans="1:5" x14ac:dyDescent="0.25">
      <c r="A7" s="3" t="s">
        <v>190</v>
      </c>
      <c r="B7" s="3" t="s">
        <v>191</v>
      </c>
      <c r="C7" s="11">
        <v>14.29</v>
      </c>
      <c r="D7" s="3" t="s">
        <v>51</v>
      </c>
      <c r="E7" s="25">
        <v>260</v>
      </c>
    </row>
    <row r="8" spans="1:5" x14ac:dyDescent="0.25">
      <c r="A8" s="3" t="s">
        <v>192</v>
      </c>
      <c r="B8" s="3" t="s">
        <v>13</v>
      </c>
      <c r="C8" s="11">
        <v>8.7200000000000006</v>
      </c>
      <c r="D8" s="3" t="s">
        <v>51</v>
      </c>
      <c r="E8" s="25">
        <v>260</v>
      </c>
    </row>
    <row r="9" spans="1:5" x14ac:dyDescent="0.25">
      <c r="A9" s="3" t="s">
        <v>193</v>
      </c>
      <c r="B9" s="3" t="s">
        <v>191</v>
      </c>
      <c r="C9" s="11">
        <v>14.58</v>
      </c>
      <c r="D9" s="3" t="s">
        <v>51</v>
      </c>
      <c r="E9" s="25">
        <v>260</v>
      </c>
    </row>
    <row r="10" spans="1:5" x14ac:dyDescent="0.25">
      <c r="A10" s="3" t="s">
        <v>194</v>
      </c>
      <c r="B10" s="3" t="s">
        <v>13</v>
      </c>
      <c r="C10" s="11">
        <v>12.56</v>
      </c>
      <c r="D10" s="3" t="s">
        <v>51</v>
      </c>
      <c r="E10" s="25">
        <v>260</v>
      </c>
    </row>
    <row r="11" spans="1:5" x14ac:dyDescent="0.25">
      <c r="A11" s="3" t="s">
        <v>195</v>
      </c>
      <c r="B11" s="3" t="s">
        <v>13</v>
      </c>
      <c r="C11" s="11">
        <v>12.75</v>
      </c>
      <c r="D11" s="3" t="s">
        <v>51</v>
      </c>
      <c r="E11" s="25">
        <v>260</v>
      </c>
    </row>
    <row r="12" spans="1:5" x14ac:dyDescent="0.25">
      <c r="A12" s="3" t="s">
        <v>35</v>
      </c>
      <c r="B12" s="3" t="s">
        <v>13</v>
      </c>
      <c r="C12" s="11">
        <v>5.23</v>
      </c>
      <c r="D12" s="3" t="s">
        <v>51</v>
      </c>
      <c r="E12" s="25">
        <v>260</v>
      </c>
    </row>
    <row r="13" spans="1:5" x14ac:dyDescent="0.25">
      <c r="A13" s="3" t="s">
        <v>36</v>
      </c>
      <c r="B13" s="3" t="s">
        <v>14</v>
      </c>
      <c r="C13" s="11">
        <v>7.31</v>
      </c>
      <c r="D13" s="3" t="s">
        <v>51</v>
      </c>
      <c r="E13" s="25">
        <v>260</v>
      </c>
    </row>
    <row r="14" spans="1:5" x14ac:dyDescent="0.25">
      <c r="A14" s="3" t="s">
        <v>37</v>
      </c>
      <c r="B14" s="3" t="s">
        <v>13</v>
      </c>
      <c r="C14" s="11">
        <v>66.22</v>
      </c>
      <c r="D14" s="3" t="s">
        <v>51</v>
      </c>
      <c r="E14" s="25">
        <v>260</v>
      </c>
    </row>
    <row r="15" spans="1:5" x14ac:dyDescent="0.25">
      <c r="A15" s="3" t="s">
        <v>38</v>
      </c>
      <c r="B15" s="3" t="s">
        <v>13</v>
      </c>
      <c r="C15" s="11">
        <v>22.93</v>
      </c>
      <c r="D15" s="3" t="s">
        <v>51</v>
      </c>
      <c r="E15" s="25">
        <v>260</v>
      </c>
    </row>
    <row r="16" spans="1:5" x14ac:dyDescent="0.25">
      <c r="A16" s="118" t="s">
        <v>17</v>
      </c>
      <c r="B16" s="119"/>
      <c r="C16" s="12">
        <f>SUM(C3:C15)</f>
        <v>311.31</v>
      </c>
      <c r="D16" s="5"/>
      <c r="E16" s="26">
        <v>260</v>
      </c>
    </row>
    <row r="17" spans="1:5" x14ac:dyDescent="0.25">
      <c r="A17" s="113" t="s">
        <v>18</v>
      </c>
      <c r="B17" s="114"/>
      <c r="C17" s="114"/>
      <c r="D17" s="114"/>
      <c r="E17" s="115"/>
    </row>
    <row r="18" spans="1:5" x14ac:dyDescent="0.25">
      <c r="A18" s="10" t="s">
        <v>196</v>
      </c>
      <c r="B18" s="3" t="s">
        <v>359</v>
      </c>
      <c r="C18" s="11">
        <v>65.489999999999995</v>
      </c>
      <c r="D18" s="3" t="s">
        <v>197</v>
      </c>
      <c r="E18" s="25">
        <v>360</v>
      </c>
    </row>
    <row r="19" spans="1:5" x14ac:dyDescent="0.25">
      <c r="A19" s="10" t="s">
        <v>198</v>
      </c>
      <c r="B19" s="3" t="s">
        <v>359</v>
      </c>
      <c r="C19" s="11">
        <v>71.63</v>
      </c>
      <c r="D19" s="3" t="s">
        <v>197</v>
      </c>
      <c r="E19" s="25">
        <v>360</v>
      </c>
    </row>
    <row r="20" spans="1:5" x14ac:dyDescent="0.25">
      <c r="A20" s="10" t="s">
        <v>199</v>
      </c>
      <c r="B20" s="3" t="s">
        <v>22</v>
      </c>
      <c r="C20" s="11">
        <v>9.68</v>
      </c>
      <c r="D20" s="3" t="s">
        <v>197</v>
      </c>
      <c r="E20" s="25">
        <v>360</v>
      </c>
    </row>
    <row r="21" spans="1:5" x14ac:dyDescent="0.25">
      <c r="A21" s="10" t="s">
        <v>200</v>
      </c>
      <c r="B21" s="3" t="s">
        <v>20</v>
      </c>
      <c r="C21" s="11">
        <v>4.3600000000000003</v>
      </c>
      <c r="D21" s="3" t="s">
        <v>197</v>
      </c>
      <c r="E21" s="25">
        <v>360</v>
      </c>
    </row>
    <row r="22" spans="1:5" x14ac:dyDescent="0.25">
      <c r="A22" s="10" t="s">
        <v>201</v>
      </c>
      <c r="B22" s="3" t="s">
        <v>44</v>
      </c>
      <c r="C22" s="11">
        <v>6.99</v>
      </c>
      <c r="D22" s="3" t="s">
        <v>197</v>
      </c>
      <c r="E22" s="25">
        <v>360</v>
      </c>
    </row>
    <row r="23" spans="1:5" x14ac:dyDescent="0.25">
      <c r="A23" s="10" t="s">
        <v>202</v>
      </c>
      <c r="B23" s="3" t="s">
        <v>14</v>
      </c>
      <c r="C23" s="11">
        <v>4.8</v>
      </c>
      <c r="D23" s="3" t="s">
        <v>197</v>
      </c>
      <c r="E23" s="25">
        <v>360</v>
      </c>
    </row>
    <row r="24" spans="1:5" x14ac:dyDescent="0.25">
      <c r="A24" s="10" t="s">
        <v>203</v>
      </c>
      <c r="B24" s="3" t="s">
        <v>359</v>
      </c>
      <c r="C24" s="11">
        <v>28.23</v>
      </c>
      <c r="D24" s="3" t="s">
        <v>197</v>
      </c>
      <c r="E24" s="25">
        <v>360</v>
      </c>
    </row>
    <row r="25" spans="1:5" x14ac:dyDescent="0.25">
      <c r="A25" s="13" t="s">
        <v>204</v>
      </c>
      <c r="B25" s="3" t="s">
        <v>14</v>
      </c>
      <c r="C25" s="11">
        <v>17.54</v>
      </c>
      <c r="D25" s="3" t="s">
        <v>197</v>
      </c>
      <c r="E25" s="25">
        <v>360</v>
      </c>
    </row>
    <row r="26" spans="1:5" x14ac:dyDescent="0.25">
      <c r="A26" s="13" t="s">
        <v>205</v>
      </c>
      <c r="B26" s="3" t="s">
        <v>14</v>
      </c>
      <c r="C26" s="11">
        <v>4.3099999999999996</v>
      </c>
      <c r="D26" s="3" t="s">
        <v>19</v>
      </c>
      <c r="E26" s="25">
        <v>360</v>
      </c>
    </row>
    <row r="27" spans="1:5" x14ac:dyDescent="0.25">
      <c r="A27" s="10" t="s">
        <v>206</v>
      </c>
      <c r="B27" s="3" t="s">
        <v>44</v>
      </c>
      <c r="C27" s="11">
        <v>7.6</v>
      </c>
      <c r="D27" s="3" t="s">
        <v>197</v>
      </c>
      <c r="E27" s="25">
        <v>360</v>
      </c>
    </row>
    <row r="28" spans="1:5" x14ac:dyDescent="0.25">
      <c r="A28" s="10" t="s">
        <v>207</v>
      </c>
      <c r="B28" s="3" t="s">
        <v>191</v>
      </c>
      <c r="C28" s="11">
        <v>15.57</v>
      </c>
      <c r="D28" s="3" t="s">
        <v>197</v>
      </c>
      <c r="E28" s="25">
        <v>360</v>
      </c>
    </row>
    <row r="29" spans="1:5" x14ac:dyDescent="0.25">
      <c r="A29" s="10" t="s">
        <v>208</v>
      </c>
      <c r="B29" s="3" t="s">
        <v>14</v>
      </c>
      <c r="C29" s="11">
        <v>10.45</v>
      </c>
      <c r="D29" s="3" t="s">
        <v>197</v>
      </c>
      <c r="E29" s="25">
        <v>360</v>
      </c>
    </row>
    <row r="30" spans="1:5" x14ac:dyDescent="0.25">
      <c r="A30" s="10" t="s">
        <v>209</v>
      </c>
      <c r="B30" s="3" t="s">
        <v>14</v>
      </c>
      <c r="C30" s="11">
        <v>12.32</v>
      </c>
      <c r="D30" s="3" t="s">
        <v>197</v>
      </c>
      <c r="E30" s="25">
        <v>360</v>
      </c>
    </row>
    <row r="31" spans="1:5" x14ac:dyDescent="0.25">
      <c r="A31" s="10" t="s">
        <v>210</v>
      </c>
      <c r="B31" s="3" t="s">
        <v>191</v>
      </c>
      <c r="C31" s="11">
        <v>15.57</v>
      </c>
      <c r="D31" s="3" t="s">
        <v>197</v>
      </c>
      <c r="E31" s="25">
        <v>360</v>
      </c>
    </row>
    <row r="32" spans="1:5" x14ac:dyDescent="0.25">
      <c r="A32" s="10" t="s">
        <v>211</v>
      </c>
      <c r="B32" s="3" t="s">
        <v>47</v>
      </c>
      <c r="C32" s="11">
        <v>1.62</v>
      </c>
      <c r="D32" s="3" t="s">
        <v>197</v>
      </c>
      <c r="E32" s="25">
        <v>360</v>
      </c>
    </row>
    <row r="33" spans="1:5" x14ac:dyDescent="0.25">
      <c r="A33" s="10" t="s">
        <v>212</v>
      </c>
      <c r="B33" s="3" t="s">
        <v>14</v>
      </c>
      <c r="C33" s="11">
        <v>24.93</v>
      </c>
      <c r="D33" s="3" t="s">
        <v>197</v>
      </c>
      <c r="E33" s="25">
        <v>360</v>
      </c>
    </row>
    <row r="34" spans="1:5" x14ac:dyDescent="0.25">
      <c r="A34" s="10" t="s">
        <v>213</v>
      </c>
      <c r="B34" s="3" t="s">
        <v>44</v>
      </c>
      <c r="C34" s="11">
        <v>8.43</v>
      </c>
      <c r="D34" s="3" t="s">
        <v>197</v>
      </c>
      <c r="E34" s="25">
        <v>360</v>
      </c>
    </row>
    <row r="35" spans="1:5" x14ac:dyDescent="0.25">
      <c r="A35" s="10" t="s">
        <v>214</v>
      </c>
      <c r="B35" s="3" t="s">
        <v>22</v>
      </c>
      <c r="C35" s="11">
        <v>16.79</v>
      </c>
      <c r="D35" s="3" t="s">
        <v>19</v>
      </c>
      <c r="E35" s="25">
        <v>360</v>
      </c>
    </row>
    <row r="36" spans="1:5" x14ac:dyDescent="0.25">
      <c r="A36" s="10" t="s">
        <v>215</v>
      </c>
      <c r="B36" s="3" t="s">
        <v>13</v>
      </c>
      <c r="C36" s="11">
        <v>7.49</v>
      </c>
      <c r="D36" s="3" t="s">
        <v>51</v>
      </c>
      <c r="E36" s="25">
        <v>360</v>
      </c>
    </row>
    <row r="37" spans="1:5" x14ac:dyDescent="0.25">
      <c r="A37" s="10" t="s">
        <v>216</v>
      </c>
      <c r="B37" s="3" t="s">
        <v>13</v>
      </c>
      <c r="C37" s="11">
        <v>14.28</v>
      </c>
      <c r="D37" s="3" t="s">
        <v>51</v>
      </c>
      <c r="E37" s="25">
        <v>360</v>
      </c>
    </row>
    <row r="38" spans="1:5" x14ac:dyDescent="0.25">
      <c r="A38" s="10" t="s">
        <v>217</v>
      </c>
      <c r="B38" s="3" t="s">
        <v>14</v>
      </c>
      <c r="C38" s="11">
        <v>3.26</v>
      </c>
      <c r="D38" s="3" t="s">
        <v>50</v>
      </c>
      <c r="E38" s="25">
        <v>360</v>
      </c>
    </row>
    <row r="39" spans="1:5" x14ac:dyDescent="0.25">
      <c r="A39" s="10" t="s">
        <v>218</v>
      </c>
      <c r="B39" s="3" t="s">
        <v>22</v>
      </c>
      <c r="C39" s="11">
        <v>11.77</v>
      </c>
      <c r="D39" s="3" t="s">
        <v>50</v>
      </c>
      <c r="E39" s="25">
        <v>360</v>
      </c>
    </row>
    <row r="40" spans="1:5" x14ac:dyDescent="0.25">
      <c r="A40" s="10" t="s">
        <v>219</v>
      </c>
      <c r="B40" s="3" t="s">
        <v>22</v>
      </c>
      <c r="C40" s="11">
        <v>10.75</v>
      </c>
      <c r="D40" s="3" t="s">
        <v>50</v>
      </c>
      <c r="E40" s="25">
        <v>360</v>
      </c>
    </row>
    <row r="41" spans="1:5" x14ac:dyDescent="0.25">
      <c r="A41" s="10" t="s">
        <v>220</v>
      </c>
      <c r="B41" s="3" t="s">
        <v>359</v>
      </c>
      <c r="C41" s="11">
        <v>37.119999999999997</v>
      </c>
      <c r="D41" s="3" t="s">
        <v>50</v>
      </c>
      <c r="E41" s="25">
        <v>360</v>
      </c>
    </row>
    <row r="42" spans="1:5" x14ac:dyDescent="0.25">
      <c r="A42" s="10" t="s">
        <v>221</v>
      </c>
      <c r="B42" s="3" t="s">
        <v>359</v>
      </c>
      <c r="C42" s="11">
        <v>17.010000000000002</v>
      </c>
      <c r="D42" s="3" t="s">
        <v>50</v>
      </c>
      <c r="E42" s="25">
        <v>360</v>
      </c>
    </row>
    <row r="43" spans="1:5" x14ac:dyDescent="0.25">
      <c r="A43" s="10" t="s">
        <v>222</v>
      </c>
      <c r="B43" s="3" t="s">
        <v>22</v>
      </c>
      <c r="C43" s="11">
        <v>19.079999999999998</v>
      </c>
      <c r="D43" s="3" t="s">
        <v>50</v>
      </c>
      <c r="E43" s="25">
        <v>360</v>
      </c>
    </row>
    <row r="44" spans="1:5" x14ac:dyDescent="0.25">
      <c r="A44" s="10" t="s">
        <v>223</v>
      </c>
      <c r="B44" s="3" t="s">
        <v>22</v>
      </c>
      <c r="C44" s="11">
        <v>20.260000000000002</v>
      </c>
      <c r="D44" s="3" t="s">
        <v>50</v>
      </c>
      <c r="E44" s="25">
        <v>360</v>
      </c>
    </row>
    <row r="45" spans="1:5" x14ac:dyDescent="0.25">
      <c r="A45" s="10" t="s">
        <v>224</v>
      </c>
      <c r="B45" s="3" t="s">
        <v>22</v>
      </c>
      <c r="C45" s="11">
        <v>19.55</v>
      </c>
      <c r="D45" s="3" t="s">
        <v>19</v>
      </c>
      <c r="E45" s="25">
        <v>360</v>
      </c>
    </row>
    <row r="46" spans="1:5" x14ac:dyDescent="0.25">
      <c r="A46" s="10" t="s">
        <v>225</v>
      </c>
      <c r="B46" s="3" t="s">
        <v>22</v>
      </c>
      <c r="C46" s="11">
        <v>13.4</v>
      </c>
      <c r="D46" s="3" t="s">
        <v>19</v>
      </c>
      <c r="E46" s="25">
        <v>360</v>
      </c>
    </row>
    <row r="47" spans="1:5" x14ac:dyDescent="0.25">
      <c r="A47" s="10" t="s">
        <v>226</v>
      </c>
      <c r="B47" s="3" t="s">
        <v>22</v>
      </c>
      <c r="C47" s="11">
        <v>17.25</v>
      </c>
      <c r="D47" s="3" t="s">
        <v>19</v>
      </c>
      <c r="E47" s="25">
        <v>360</v>
      </c>
    </row>
    <row r="48" spans="1:5" x14ac:dyDescent="0.25">
      <c r="A48" s="10" t="s">
        <v>227</v>
      </c>
      <c r="B48" s="3" t="s">
        <v>13</v>
      </c>
      <c r="C48" s="11">
        <v>5.38</v>
      </c>
      <c r="D48" s="3" t="s">
        <v>50</v>
      </c>
      <c r="E48" s="25">
        <v>360</v>
      </c>
    </row>
    <row r="49" spans="1:5" x14ac:dyDescent="0.25">
      <c r="A49" s="10" t="s">
        <v>228</v>
      </c>
      <c r="B49" s="3" t="s">
        <v>13</v>
      </c>
      <c r="C49" s="11">
        <v>5.38</v>
      </c>
      <c r="D49" s="3" t="s">
        <v>197</v>
      </c>
      <c r="E49" s="25">
        <v>360</v>
      </c>
    </row>
    <row r="50" spans="1:5" x14ac:dyDescent="0.25">
      <c r="A50" s="122" t="s">
        <v>23</v>
      </c>
      <c r="B50" s="123"/>
      <c r="C50" s="12">
        <f>SUM(C18:C49)</f>
        <v>528.29</v>
      </c>
      <c r="D50" s="5"/>
      <c r="E50" s="26">
        <v>360</v>
      </c>
    </row>
    <row r="51" spans="1:5" s="22" customFormat="1" x14ac:dyDescent="0.25">
      <c r="A51" s="113" t="s">
        <v>24</v>
      </c>
      <c r="B51" s="114"/>
      <c r="C51" s="114"/>
      <c r="D51" s="114"/>
      <c r="E51" s="115"/>
    </row>
    <row r="52" spans="1:5" x14ac:dyDescent="0.25">
      <c r="A52" s="10" t="s">
        <v>229</v>
      </c>
      <c r="B52" s="3" t="s">
        <v>22</v>
      </c>
      <c r="C52" s="11">
        <v>20.260000000000002</v>
      </c>
      <c r="D52" s="3" t="s">
        <v>50</v>
      </c>
      <c r="E52" s="25">
        <v>360</v>
      </c>
    </row>
    <row r="53" spans="1:5" x14ac:dyDescent="0.25">
      <c r="A53" s="10" t="s">
        <v>230</v>
      </c>
      <c r="B53" s="3" t="s">
        <v>22</v>
      </c>
      <c r="C53" s="11">
        <v>11.77</v>
      </c>
      <c r="D53" s="3" t="s">
        <v>50</v>
      </c>
      <c r="E53" s="25">
        <v>360</v>
      </c>
    </row>
    <row r="54" spans="1:5" x14ac:dyDescent="0.25">
      <c r="A54" s="10" t="s">
        <v>231</v>
      </c>
      <c r="B54" s="3" t="s">
        <v>14</v>
      </c>
      <c r="C54" s="11">
        <v>4.08</v>
      </c>
      <c r="D54" s="3" t="s">
        <v>50</v>
      </c>
      <c r="E54" s="25">
        <v>360</v>
      </c>
    </row>
    <row r="55" spans="1:5" x14ac:dyDescent="0.25">
      <c r="A55" s="10" t="s">
        <v>232</v>
      </c>
      <c r="B55" s="3" t="s">
        <v>44</v>
      </c>
      <c r="C55" s="11">
        <v>8.43</v>
      </c>
      <c r="D55" s="3" t="s">
        <v>197</v>
      </c>
      <c r="E55" s="25">
        <v>360</v>
      </c>
    </row>
    <row r="56" spans="1:5" x14ac:dyDescent="0.25">
      <c r="A56" s="10" t="s">
        <v>233</v>
      </c>
      <c r="B56" s="3" t="s">
        <v>22</v>
      </c>
      <c r="C56" s="11">
        <v>15.19</v>
      </c>
      <c r="D56" s="3" t="s">
        <v>19</v>
      </c>
      <c r="E56" s="25">
        <v>360</v>
      </c>
    </row>
    <row r="57" spans="1:5" x14ac:dyDescent="0.25">
      <c r="A57" s="10" t="s">
        <v>234</v>
      </c>
      <c r="B57" s="3" t="s">
        <v>22</v>
      </c>
      <c r="C57" s="11">
        <v>11.73</v>
      </c>
      <c r="D57" s="3" t="s">
        <v>235</v>
      </c>
      <c r="E57" s="25">
        <v>360</v>
      </c>
    </row>
    <row r="58" spans="1:5" x14ac:dyDescent="0.25">
      <c r="A58" s="10" t="s">
        <v>236</v>
      </c>
      <c r="B58" s="3" t="s">
        <v>22</v>
      </c>
      <c r="C58" s="11">
        <v>19.12</v>
      </c>
      <c r="D58" s="3" t="s">
        <v>235</v>
      </c>
      <c r="E58" s="25">
        <v>360</v>
      </c>
    </row>
    <row r="59" spans="1:5" x14ac:dyDescent="0.25">
      <c r="A59" s="10" t="s">
        <v>237</v>
      </c>
      <c r="B59" s="3" t="s">
        <v>22</v>
      </c>
      <c r="C59" s="11">
        <v>18.739999999999998</v>
      </c>
      <c r="D59" s="3" t="s">
        <v>235</v>
      </c>
      <c r="E59" s="25">
        <v>360</v>
      </c>
    </row>
    <row r="60" spans="1:5" x14ac:dyDescent="0.25">
      <c r="A60" s="10" t="s">
        <v>238</v>
      </c>
      <c r="B60" s="3" t="s">
        <v>47</v>
      </c>
      <c r="C60" s="11">
        <v>1.69</v>
      </c>
      <c r="D60" s="3" t="s">
        <v>197</v>
      </c>
      <c r="E60" s="25">
        <v>360</v>
      </c>
    </row>
    <row r="61" spans="1:5" x14ac:dyDescent="0.25">
      <c r="A61" s="10" t="s">
        <v>239</v>
      </c>
      <c r="B61" s="3" t="s">
        <v>22</v>
      </c>
      <c r="C61" s="11">
        <v>16.09</v>
      </c>
      <c r="D61" s="3" t="s">
        <v>235</v>
      </c>
      <c r="E61" s="25">
        <v>360</v>
      </c>
    </row>
    <row r="62" spans="1:5" x14ac:dyDescent="0.25">
      <c r="A62" s="10" t="s">
        <v>240</v>
      </c>
      <c r="B62" s="3" t="s">
        <v>22</v>
      </c>
      <c r="C62" s="11">
        <v>8.01</v>
      </c>
      <c r="D62" s="3" t="s">
        <v>235</v>
      </c>
      <c r="E62" s="25">
        <v>360</v>
      </c>
    </row>
    <row r="63" spans="1:5" x14ac:dyDescent="0.25">
      <c r="A63" s="10" t="s">
        <v>241</v>
      </c>
      <c r="B63" s="3" t="s">
        <v>22</v>
      </c>
      <c r="C63" s="11">
        <v>13.16</v>
      </c>
      <c r="D63" s="3" t="s">
        <v>197</v>
      </c>
      <c r="E63" s="25">
        <v>360</v>
      </c>
    </row>
    <row r="64" spans="1:5" x14ac:dyDescent="0.25">
      <c r="A64" s="10" t="s">
        <v>242</v>
      </c>
      <c r="B64" s="3" t="s">
        <v>14</v>
      </c>
      <c r="C64" s="11">
        <v>6.02</v>
      </c>
      <c r="D64" s="3" t="s">
        <v>50</v>
      </c>
      <c r="E64" s="25">
        <v>360</v>
      </c>
    </row>
    <row r="65" spans="1:5" x14ac:dyDescent="0.25">
      <c r="A65" s="10" t="s">
        <v>243</v>
      </c>
      <c r="B65" s="3" t="s">
        <v>14</v>
      </c>
      <c r="C65" s="11">
        <v>5.0999999999999996</v>
      </c>
      <c r="D65" s="3" t="s">
        <v>50</v>
      </c>
      <c r="E65" s="25">
        <v>360</v>
      </c>
    </row>
    <row r="66" spans="1:5" x14ac:dyDescent="0.25">
      <c r="A66" s="10" t="s">
        <v>244</v>
      </c>
      <c r="B66" s="3" t="s">
        <v>22</v>
      </c>
      <c r="C66" s="11">
        <v>9.09</v>
      </c>
      <c r="D66" s="3" t="s">
        <v>235</v>
      </c>
      <c r="E66" s="25">
        <v>360</v>
      </c>
    </row>
    <row r="67" spans="1:5" x14ac:dyDescent="0.25">
      <c r="A67" s="10" t="s">
        <v>245</v>
      </c>
      <c r="B67" s="3" t="s">
        <v>22</v>
      </c>
      <c r="C67" s="11">
        <v>9.3800000000000008</v>
      </c>
      <c r="D67" s="3" t="s">
        <v>235</v>
      </c>
      <c r="E67" s="25">
        <v>360</v>
      </c>
    </row>
    <row r="68" spans="1:5" x14ac:dyDescent="0.25">
      <c r="A68" s="10" t="s">
        <v>246</v>
      </c>
      <c r="B68" s="3" t="s">
        <v>14</v>
      </c>
      <c r="C68" s="11">
        <v>20.09</v>
      </c>
      <c r="D68" s="3" t="s">
        <v>50</v>
      </c>
      <c r="E68" s="25">
        <v>360</v>
      </c>
    </row>
    <row r="69" spans="1:5" x14ac:dyDescent="0.25">
      <c r="A69" s="10" t="s">
        <v>247</v>
      </c>
      <c r="B69" s="3" t="s">
        <v>14</v>
      </c>
      <c r="C69" s="11">
        <v>7.28</v>
      </c>
      <c r="D69" s="3" t="s">
        <v>19</v>
      </c>
      <c r="E69" s="25">
        <v>360</v>
      </c>
    </row>
    <row r="70" spans="1:5" x14ac:dyDescent="0.25">
      <c r="A70" s="10" t="s">
        <v>248</v>
      </c>
      <c r="B70" s="3" t="s">
        <v>47</v>
      </c>
      <c r="C70" s="11">
        <v>1.83</v>
      </c>
      <c r="D70" s="3" t="s">
        <v>197</v>
      </c>
      <c r="E70" s="25">
        <v>360</v>
      </c>
    </row>
    <row r="71" spans="1:5" x14ac:dyDescent="0.25">
      <c r="A71" s="10" t="s">
        <v>249</v>
      </c>
      <c r="B71" s="3" t="s">
        <v>44</v>
      </c>
      <c r="C71" s="11">
        <v>4.84</v>
      </c>
      <c r="D71" s="3" t="s">
        <v>197</v>
      </c>
      <c r="E71" s="25">
        <v>360</v>
      </c>
    </row>
    <row r="72" spans="1:5" x14ac:dyDescent="0.25">
      <c r="A72" s="10" t="s">
        <v>250</v>
      </c>
      <c r="B72" s="3" t="s">
        <v>22</v>
      </c>
      <c r="C72" s="11">
        <v>20.440000000000001</v>
      </c>
      <c r="D72" s="3" t="s">
        <v>19</v>
      </c>
      <c r="E72" s="25">
        <v>360</v>
      </c>
    </row>
    <row r="73" spans="1:5" x14ac:dyDescent="0.25">
      <c r="A73" s="10" t="s">
        <v>251</v>
      </c>
      <c r="B73" s="3" t="s">
        <v>22</v>
      </c>
      <c r="C73" s="11">
        <v>10.62</v>
      </c>
      <c r="D73" s="3" t="s">
        <v>50</v>
      </c>
      <c r="E73" s="25">
        <v>360</v>
      </c>
    </row>
    <row r="74" spans="1:5" x14ac:dyDescent="0.25">
      <c r="A74" s="10" t="s">
        <v>252</v>
      </c>
      <c r="B74" s="3" t="s">
        <v>22</v>
      </c>
      <c r="C74" s="11">
        <v>11.13</v>
      </c>
      <c r="D74" s="3" t="s">
        <v>50</v>
      </c>
      <c r="E74" s="25">
        <v>360</v>
      </c>
    </row>
    <row r="75" spans="1:5" x14ac:dyDescent="0.25">
      <c r="A75" s="10" t="s">
        <v>253</v>
      </c>
      <c r="B75" s="3" t="s">
        <v>22</v>
      </c>
      <c r="C75" s="11">
        <v>19.97</v>
      </c>
      <c r="D75" s="3" t="s">
        <v>19</v>
      </c>
      <c r="E75" s="25">
        <v>360</v>
      </c>
    </row>
    <row r="76" spans="1:5" x14ac:dyDescent="0.25">
      <c r="A76" s="10" t="s">
        <v>254</v>
      </c>
      <c r="B76" s="3" t="s">
        <v>22</v>
      </c>
      <c r="C76" s="11">
        <v>12.92</v>
      </c>
      <c r="D76" s="3" t="s">
        <v>50</v>
      </c>
      <c r="E76" s="25">
        <v>360</v>
      </c>
    </row>
    <row r="77" spans="1:5" x14ac:dyDescent="0.25">
      <c r="A77" s="10" t="s">
        <v>255</v>
      </c>
      <c r="B77" s="3" t="s">
        <v>44</v>
      </c>
      <c r="C77" s="11">
        <v>3.92</v>
      </c>
      <c r="D77" s="3" t="s">
        <v>197</v>
      </c>
      <c r="E77" s="25">
        <v>360</v>
      </c>
    </row>
    <row r="78" spans="1:5" x14ac:dyDescent="0.25">
      <c r="A78" s="10" t="s">
        <v>256</v>
      </c>
      <c r="B78" s="3" t="s">
        <v>22</v>
      </c>
      <c r="C78" s="11">
        <v>7.55</v>
      </c>
      <c r="D78" s="3" t="s">
        <v>50</v>
      </c>
      <c r="E78" s="25">
        <v>360</v>
      </c>
    </row>
    <row r="79" spans="1:5" x14ac:dyDescent="0.25">
      <c r="A79" s="10" t="s">
        <v>257</v>
      </c>
      <c r="B79" s="3" t="s">
        <v>22</v>
      </c>
      <c r="C79" s="11">
        <v>7.55</v>
      </c>
      <c r="D79" s="3" t="s">
        <v>50</v>
      </c>
      <c r="E79" s="25">
        <v>360</v>
      </c>
    </row>
    <row r="80" spans="1:5" x14ac:dyDescent="0.25">
      <c r="A80" s="10" t="s">
        <v>258</v>
      </c>
      <c r="B80" s="3" t="s">
        <v>22</v>
      </c>
      <c r="C80" s="11">
        <v>29.7</v>
      </c>
      <c r="D80" s="3" t="s">
        <v>50</v>
      </c>
      <c r="E80" s="25">
        <v>360</v>
      </c>
    </row>
    <row r="81" spans="1:5" x14ac:dyDescent="0.25">
      <c r="A81" s="116" t="s">
        <v>26</v>
      </c>
      <c r="B81" s="117"/>
      <c r="C81" s="12">
        <f>SUM(C52:C80)</f>
        <v>335.70000000000005</v>
      </c>
      <c r="D81" s="5"/>
      <c r="E81" s="26">
        <v>360</v>
      </c>
    </row>
    <row r="82" spans="1:5" x14ac:dyDescent="0.25">
      <c r="A82" s="120" t="s">
        <v>5</v>
      </c>
      <c r="B82" s="121"/>
      <c r="C82" s="8">
        <f>C81+C50+C16</f>
        <v>1175.3</v>
      </c>
      <c r="D82" s="7"/>
      <c r="E82" s="27"/>
    </row>
    <row r="84" spans="1:5" x14ac:dyDescent="0.25">
      <c r="B84" s="7" t="s">
        <v>369</v>
      </c>
      <c r="C84" s="68">
        <f>SUBTOTAL(9,C18,C19,C24,C41,C42)</f>
        <v>219.48</v>
      </c>
    </row>
    <row r="85" spans="1:5" x14ac:dyDescent="0.25">
      <c r="B85" s="7" t="s">
        <v>360</v>
      </c>
      <c r="C85" s="36">
        <f>SUBTOTAL(9,C20,C35,C39,C40,C43,C44,C45,C46,C47,C52,C53,C56,C57,C58,C59,C61,C62,C63,C66,C67,C72,C73,C74,C75,C76,C78,C79,C80)</f>
        <v>410.95000000000005</v>
      </c>
    </row>
    <row r="86" spans="1:5" x14ac:dyDescent="0.25">
      <c r="B86" s="7" t="s">
        <v>361</v>
      </c>
      <c r="C86" s="36">
        <f>SUBTOTAL(9,C5,C7,C9,C13,C23,C25,C26,C28,C29,C30,C31,C33,C38,C54,C64,C65,C68,C69)</f>
        <v>194.00000000000003</v>
      </c>
    </row>
    <row r="87" spans="1:5" x14ac:dyDescent="0.25">
      <c r="B87" s="35" t="s">
        <v>367</v>
      </c>
      <c r="C87" s="36">
        <f>SUBTOTAL(9,C32,C60,C70)</f>
        <v>5.1400000000000006</v>
      </c>
    </row>
    <row r="88" spans="1:5" x14ac:dyDescent="0.25">
      <c r="B88" s="35" t="s">
        <v>368</v>
      </c>
      <c r="C88" s="36">
        <f>SUBTOTAL(9,C21,C22,C27,C34,C55,C71,C77)</f>
        <v>44.570000000000007</v>
      </c>
    </row>
    <row r="89" spans="1:5" x14ac:dyDescent="0.25">
      <c r="B89" s="7" t="s">
        <v>362</v>
      </c>
      <c r="C89" s="36">
        <f>SUBTOTAL(9,C3,C4,C6,C8,C10,C11,C12,C14,C15,C36,C37,C48,C49)</f>
        <v>301.15999999999997</v>
      </c>
    </row>
    <row r="90" spans="1:5" x14ac:dyDescent="0.25">
      <c r="C90" s="70"/>
    </row>
  </sheetData>
  <mergeCells count="7">
    <mergeCell ref="A51:E51"/>
    <mergeCell ref="A81:B81"/>
    <mergeCell ref="A82:B82"/>
    <mergeCell ref="A2:E2"/>
    <mergeCell ref="A16:B16"/>
    <mergeCell ref="A17:E17"/>
    <mergeCell ref="A50:B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workbookViewId="0">
      <pane ySplit="1" topLeftCell="A47" activePane="bottomLeft" state="frozen"/>
      <selection pane="bottomLeft" activeCell="H82" sqref="H82"/>
    </sheetView>
  </sheetViews>
  <sheetFormatPr defaultRowHeight="15" x14ac:dyDescent="0.25"/>
  <cols>
    <col min="1" max="1" width="16.28515625" customWidth="1"/>
    <col min="2" max="2" width="19.28515625" customWidth="1"/>
    <col min="3" max="3" width="17.28515625" style="34" customWidth="1"/>
    <col min="4" max="4" width="14.85546875" bestFit="1" customWidth="1"/>
    <col min="5" max="5" width="15.28515625" customWidth="1"/>
  </cols>
  <sheetData>
    <row r="1" spans="1:5" ht="30" customHeight="1" x14ac:dyDescent="0.25">
      <c r="A1" s="14" t="s">
        <v>48</v>
      </c>
      <c r="B1" s="15" t="s">
        <v>31</v>
      </c>
      <c r="C1" s="30" t="s">
        <v>32</v>
      </c>
      <c r="D1" s="15" t="s">
        <v>33</v>
      </c>
      <c r="E1" s="16" t="s">
        <v>376</v>
      </c>
    </row>
    <row r="2" spans="1:5" x14ac:dyDescent="0.25">
      <c r="A2" s="113" t="s">
        <v>11</v>
      </c>
      <c r="B2" s="115"/>
      <c r="C2" s="17"/>
      <c r="D2" s="3"/>
      <c r="E2" s="3"/>
    </row>
    <row r="3" spans="1:5" x14ac:dyDescent="0.25">
      <c r="A3" s="3" t="s">
        <v>259</v>
      </c>
      <c r="B3" s="3" t="s">
        <v>14</v>
      </c>
      <c r="C3" s="33">
        <v>1.4</v>
      </c>
      <c r="D3" s="3" t="s">
        <v>61</v>
      </c>
      <c r="E3" s="25">
        <v>220</v>
      </c>
    </row>
    <row r="4" spans="1:5" x14ac:dyDescent="0.25">
      <c r="A4" s="3" t="s">
        <v>260</v>
      </c>
      <c r="B4" s="3" t="s">
        <v>14</v>
      </c>
      <c r="C4" s="33">
        <v>10.35</v>
      </c>
      <c r="D4" s="3" t="s">
        <v>61</v>
      </c>
      <c r="E4" s="25">
        <v>220</v>
      </c>
    </row>
    <row r="5" spans="1:5" x14ac:dyDescent="0.25">
      <c r="A5" s="3" t="s">
        <v>261</v>
      </c>
      <c r="B5" s="3" t="s">
        <v>14</v>
      </c>
      <c r="C5" s="33">
        <v>2.38</v>
      </c>
      <c r="D5" s="3" t="s">
        <v>61</v>
      </c>
      <c r="E5" s="25">
        <v>220</v>
      </c>
    </row>
    <row r="6" spans="1:5" x14ac:dyDescent="0.25">
      <c r="A6" s="3" t="s">
        <v>262</v>
      </c>
      <c r="B6" s="3" t="s">
        <v>374</v>
      </c>
      <c r="C6" s="33">
        <v>24.64</v>
      </c>
      <c r="D6" s="3" t="s">
        <v>40</v>
      </c>
      <c r="E6" s="25">
        <v>220</v>
      </c>
    </row>
    <row r="7" spans="1:5" x14ac:dyDescent="0.25">
      <c r="A7" s="3" t="s">
        <v>263</v>
      </c>
      <c r="B7" s="3" t="s">
        <v>359</v>
      </c>
      <c r="C7" s="33">
        <v>27.95</v>
      </c>
      <c r="D7" s="3" t="s">
        <v>40</v>
      </c>
      <c r="E7" s="25">
        <v>220</v>
      </c>
    </row>
    <row r="8" spans="1:5" x14ac:dyDescent="0.25">
      <c r="A8" s="3" t="s">
        <v>264</v>
      </c>
      <c r="B8" s="3" t="s">
        <v>358</v>
      </c>
      <c r="C8" s="33">
        <v>12.92</v>
      </c>
      <c r="D8" s="3" t="s">
        <v>40</v>
      </c>
      <c r="E8" s="25">
        <v>220</v>
      </c>
    </row>
    <row r="9" spans="1:5" x14ac:dyDescent="0.25">
      <c r="A9" s="3" t="s">
        <v>265</v>
      </c>
      <c r="B9" s="3" t="s">
        <v>39</v>
      </c>
      <c r="C9" s="33">
        <v>1.21</v>
      </c>
      <c r="D9" s="3" t="s">
        <v>40</v>
      </c>
      <c r="E9" s="25">
        <v>220</v>
      </c>
    </row>
    <row r="10" spans="1:5" x14ac:dyDescent="0.25">
      <c r="A10" s="3" t="s">
        <v>266</v>
      </c>
      <c r="B10" s="3" t="s">
        <v>39</v>
      </c>
      <c r="C10" s="33">
        <v>1.22</v>
      </c>
      <c r="D10" s="3" t="s">
        <v>40</v>
      </c>
      <c r="E10" s="25">
        <v>220</v>
      </c>
    </row>
    <row r="11" spans="1:5" x14ac:dyDescent="0.25">
      <c r="A11" s="3" t="s">
        <v>267</v>
      </c>
      <c r="B11" s="3" t="s">
        <v>13</v>
      </c>
      <c r="C11" s="33">
        <v>4.59</v>
      </c>
      <c r="D11" s="3" t="s">
        <v>40</v>
      </c>
      <c r="E11" s="25">
        <v>220</v>
      </c>
    </row>
    <row r="12" spans="1:5" x14ac:dyDescent="0.25">
      <c r="A12" s="3" t="s">
        <v>268</v>
      </c>
      <c r="B12" s="3" t="s">
        <v>63</v>
      </c>
      <c r="C12" s="33">
        <v>50.39</v>
      </c>
      <c r="D12" s="3" t="s">
        <v>269</v>
      </c>
      <c r="E12" s="25">
        <v>220</v>
      </c>
    </row>
    <row r="13" spans="1:5" x14ac:dyDescent="0.25">
      <c r="A13" s="3" t="s">
        <v>270</v>
      </c>
      <c r="B13" s="3" t="s">
        <v>359</v>
      </c>
      <c r="C13" s="33">
        <v>52.47</v>
      </c>
      <c r="D13" s="3" t="s">
        <v>40</v>
      </c>
      <c r="E13" s="25">
        <v>220</v>
      </c>
    </row>
    <row r="14" spans="1:5" x14ac:dyDescent="0.25">
      <c r="A14" s="3" t="s">
        <v>271</v>
      </c>
      <c r="B14" s="3" t="s">
        <v>22</v>
      </c>
      <c r="C14" s="33">
        <v>9.27</v>
      </c>
      <c r="D14" s="3" t="s">
        <v>40</v>
      </c>
      <c r="E14" s="25">
        <v>220</v>
      </c>
    </row>
    <row r="15" spans="1:5" x14ac:dyDescent="0.25">
      <c r="A15" s="3" t="s">
        <v>272</v>
      </c>
      <c r="B15" s="3" t="s">
        <v>34</v>
      </c>
      <c r="C15" s="33">
        <v>5.62</v>
      </c>
      <c r="D15" s="3" t="s">
        <v>40</v>
      </c>
      <c r="E15" s="25">
        <v>220</v>
      </c>
    </row>
    <row r="16" spans="1:5" x14ac:dyDescent="0.25">
      <c r="A16" s="3" t="s">
        <v>273</v>
      </c>
      <c r="B16" s="3" t="s">
        <v>42</v>
      </c>
      <c r="C16" s="33">
        <v>14.51</v>
      </c>
      <c r="D16" s="3" t="s">
        <v>40</v>
      </c>
      <c r="E16" s="25">
        <v>220</v>
      </c>
    </row>
    <row r="17" spans="1:5" x14ac:dyDescent="0.25">
      <c r="A17" s="3" t="s">
        <v>274</v>
      </c>
      <c r="B17" s="3" t="s">
        <v>55</v>
      </c>
      <c r="C17" s="33">
        <v>3.25</v>
      </c>
      <c r="D17" s="3" t="s">
        <v>40</v>
      </c>
      <c r="E17" s="25">
        <v>220</v>
      </c>
    </row>
    <row r="18" spans="1:5" x14ac:dyDescent="0.25">
      <c r="A18" s="118" t="s">
        <v>17</v>
      </c>
      <c r="B18" s="119"/>
      <c r="C18" s="19">
        <f>SUM(C3:C17)</f>
        <v>222.17000000000002</v>
      </c>
      <c r="D18" s="5"/>
      <c r="E18" s="5"/>
    </row>
    <row r="19" spans="1:5" x14ac:dyDescent="0.25">
      <c r="A19" s="113" t="s">
        <v>18</v>
      </c>
      <c r="B19" s="114"/>
      <c r="C19" s="114"/>
      <c r="D19" s="114"/>
      <c r="E19" s="115"/>
    </row>
    <row r="20" spans="1:5" x14ac:dyDescent="0.25">
      <c r="A20" s="3" t="s">
        <v>275</v>
      </c>
      <c r="B20" s="3" t="s">
        <v>34</v>
      </c>
      <c r="C20" s="33">
        <v>21.42</v>
      </c>
      <c r="D20" s="3" t="s">
        <v>59</v>
      </c>
      <c r="E20" s="25">
        <v>323</v>
      </c>
    </row>
    <row r="21" spans="1:5" x14ac:dyDescent="0.25">
      <c r="A21" s="3" t="s">
        <v>276</v>
      </c>
      <c r="B21" s="3" t="s">
        <v>58</v>
      </c>
      <c r="C21" s="33">
        <v>16.600000000000001</v>
      </c>
      <c r="D21" s="3" t="s">
        <v>59</v>
      </c>
      <c r="E21" s="25">
        <v>323</v>
      </c>
    </row>
    <row r="22" spans="1:5" x14ac:dyDescent="0.25">
      <c r="A22" s="3" t="s">
        <v>277</v>
      </c>
      <c r="B22" s="3" t="s">
        <v>41</v>
      </c>
      <c r="C22" s="33">
        <v>4.2300000000000004</v>
      </c>
      <c r="D22" s="3" t="s">
        <v>51</v>
      </c>
      <c r="E22" s="25">
        <v>323</v>
      </c>
    </row>
    <row r="23" spans="1:5" x14ac:dyDescent="0.25">
      <c r="A23" s="3" t="s">
        <v>278</v>
      </c>
      <c r="B23" s="3" t="s">
        <v>34</v>
      </c>
      <c r="C23" s="33">
        <v>7.42</v>
      </c>
      <c r="D23" s="3" t="s">
        <v>61</v>
      </c>
      <c r="E23" s="25">
        <v>323</v>
      </c>
    </row>
    <row r="24" spans="1:5" x14ac:dyDescent="0.25">
      <c r="A24" s="3" t="s">
        <v>279</v>
      </c>
      <c r="B24" s="3" t="s">
        <v>47</v>
      </c>
      <c r="C24" s="33">
        <v>3.29</v>
      </c>
      <c r="D24" s="3" t="s">
        <v>40</v>
      </c>
      <c r="E24" s="25">
        <v>323</v>
      </c>
    </row>
    <row r="25" spans="1:5" x14ac:dyDescent="0.25">
      <c r="A25" s="3" t="s">
        <v>280</v>
      </c>
      <c r="B25" s="3" t="s">
        <v>358</v>
      </c>
      <c r="C25" s="33">
        <v>4.45</v>
      </c>
      <c r="D25" s="3" t="s">
        <v>40</v>
      </c>
      <c r="E25" s="25">
        <v>323</v>
      </c>
    </row>
    <row r="26" spans="1:5" x14ac:dyDescent="0.25">
      <c r="A26" s="3" t="s">
        <v>281</v>
      </c>
      <c r="B26" s="3" t="s">
        <v>39</v>
      </c>
      <c r="C26" s="33">
        <v>2.0299999999999998</v>
      </c>
      <c r="D26" s="3" t="s">
        <v>40</v>
      </c>
      <c r="E26" s="25">
        <v>323</v>
      </c>
    </row>
    <row r="27" spans="1:5" x14ac:dyDescent="0.25">
      <c r="A27" s="3" t="s">
        <v>282</v>
      </c>
      <c r="B27" s="3" t="s">
        <v>373</v>
      </c>
      <c r="C27" s="33">
        <v>21.35</v>
      </c>
      <c r="D27" s="3" t="s">
        <v>61</v>
      </c>
      <c r="E27" s="25">
        <v>323</v>
      </c>
    </row>
    <row r="28" spans="1:5" x14ac:dyDescent="0.25">
      <c r="A28" s="3" t="s">
        <v>283</v>
      </c>
      <c r="B28" s="3" t="s">
        <v>34</v>
      </c>
      <c r="C28" s="33">
        <v>12.91</v>
      </c>
      <c r="D28" s="3" t="s">
        <v>61</v>
      </c>
      <c r="E28" s="25">
        <v>323</v>
      </c>
    </row>
    <row r="29" spans="1:5" x14ac:dyDescent="0.25">
      <c r="A29" s="3" t="s">
        <v>284</v>
      </c>
      <c r="B29" s="3" t="s">
        <v>359</v>
      </c>
      <c r="C29" s="33">
        <v>32.6</v>
      </c>
      <c r="D29" s="3" t="s">
        <v>65</v>
      </c>
      <c r="E29" s="25">
        <v>323</v>
      </c>
    </row>
    <row r="30" spans="1:5" x14ac:dyDescent="0.25">
      <c r="A30" s="3" t="s">
        <v>285</v>
      </c>
      <c r="B30" s="3" t="s">
        <v>34</v>
      </c>
      <c r="C30" s="33">
        <v>7.38</v>
      </c>
      <c r="D30" s="3" t="s">
        <v>61</v>
      </c>
      <c r="E30" s="25">
        <v>323</v>
      </c>
    </row>
    <row r="31" spans="1:5" x14ac:dyDescent="0.25">
      <c r="A31" s="3" t="s">
        <v>286</v>
      </c>
      <c r="B31" s="3" t="s">
        <v>47</v>
      </c>
      <c r="C31" s="33">
        <v>2.39</v>
      </c>
      <c r="D31" s="3" t="s">
        <v>40</v>
      </c>
      <c r="E31" s="25">
        <v>323</v>
      </c>
    </row>
    <row r="32" spans="1:5" x14ac:dyDescent="0.25">
      <c r="A32" s="3" t="s">
        <v>287</v>
      </c>
      <c r="B32" s="3" t="s">
        <v>358</v>
      </c>
      <c r="C32" s="33">
        <v>3.78</v>
      </c>
      <c r="D32" s="3" t="s">
        <v>40</v>
      </c>
      <c r="E32" s="25">
        <v>323</v>
      </c>
    </row>
    <row r="33" spans="1:5" x14ac:dyDescent="0.25">
      <c r="A33" s="3" t="s">
        <v>288</v>
      </c>
      <c r="B33" s="3" t="s">
        <v>25</v>
      </c>
      <c r="C33" s="33">
        <v>1.89</v>
      </c>
      <c r="D33" s="3" t="s">
        <v>40</v>
      </c>
      <c r="E33" s="25">
        <v>323</v>
      </c>
    </row>
    <row r="34" spans="1:5" x14ac:dyDescent="0.25">
      <c r="A34" s="3" t="s">
        <v>289</v>
      </c>
      <c r="B34" s="3" t="s">
        <v>34</v>
      </c>
      <c r="C34" s="33">
        <v>9.8800000000000008</v>
      </c>
      <c r="D34" s="3" t="s">
        <v>61</v>
      </c>
      <c r="E34" s="25">
        <v>323</v>
      </c>
    </row>
    <row r="35" spans="1:5" x14ac:dyDescent="0.25">
      <c r="A35" s="3" t="s">
        <v>290</v>
      </c>
      <c r="B35" s="3" t="s">
        <v>47</v>
      </c>
      <c r="C35" s="33">
        <v>2.89</v>
      </c>
      <c r="D35" s="3" t="s">
        <v>40</v>
      </c>
      <c r="E35" s="25">
        <v>323</v>
      </c>
    </row>
    <row r="36" spans="1:5" x14ac:dyDescent="0.25">
      <c r="A36" s="3" t="s">
        <v>291</v>
      </c>
      <c r="B36" s="3" t="s">
        <v>358</v>
      </c>
      <c r="C36" s="33">
        <v>4.1500000000000004</v>
      </c>
      <c r="D36" s="3" t="s">
        <v>40</v>
      </c>
      <c r="E36" s="25">
        <v>323</v>
      </c>
    </row>
    <row r="37" spans="1:5" x14ac:dyDescent="0.25">
      <c r="A37" s="3" t="s">
        <v>292</v>
      </c>
      <c r="B37" s="3" t="s">
        <v>25</v>
      </c>
      <c r="C37" s="33">
        <v>1.7</v>
      </c>
      <c r="D37" s="3" t="s">
        <v>40</v>
      </c>
      <c r="E37" s="25">
        <v>323</v>
      </c>
    </row>
    <row r="38" spans="1:5" x14ac:dyDescent="0.25">
      <c r="A38" s="3" t="s">
        <v>293</v>
      </c>
      <c r="B38" s="3" t="s">
        <v>373</v>
      </c>
      <c r="C38" s="33">
        <v>21.79</v>
      </c>
      <c r="D38" s="3" t="s">
        <v>294</v>
      </c>
      <c r="E38" s="25">
        <v>323</v>
      </c>
    </row>
    <row r="39" spans="1:5" x14ac:dyDescent="0.25">
      <c r="A39" s="3" t="s">
        <v>295</v>
      </c>
      <c r="B39" s="3" t="s">
        <v>373</v>
      </c>
      <c r="C39" s="33">
        <v>21.7</v>
      </c>
      <c r="D39" s="3" t="s">
        <v>294</v>
      </c>
      <c r="E39" s="25">
        <v>323</v>
      </c>
    </row>
    <row r="40" spans="1:5" x14ac:dyDescent="0.25">
      <c r="A40" s="3" t="s">
        <v>296</v>
      </c>
      <c r="B40" s="3" t="s">
        <v>373</v>
      </c>
      <c r="C40" s="33">
        <v>21.25</v>
      </c>
      <c r="D40" s="3" t="s">
        <v>294</v>
      </c>
      <c r="E40" s="25">
        <v>323</v>
      </c>
    </row>
    <row r="41" spans="1:5" x14ac:dyDescent="0.25">
      <c r="A41" s="3" t="s">
        <v>297</v>
      </c>
      <c r="B41" s="3" t="s">
        <v>373</v>
      </c>
      <c r="C41" s="33">
        <v>20.399999999999999</v>
      </c>
      <c r="D41" s="3" t="s">
        <v>294</v>
      </c>
      <c r="E41" s="25">
        <v>323</v>
      </c>
    </row>
    <row r="42" spans="1:5" x14ac:dyDescent="0.25">
      <c r="A42" s="3" t="s">
        <v>298</v>
      </c>
      <c r="B42" s="3" t="s">
        <v>14</v>
      </c>
      <c r="C42" s="33">
        <v>14.05</v>
      </c>
      <c r="D42" s="3" t="s">
        <v>61</v>
      </c>
      <c r="E42" s="25">
        <v>323</v>
      </c>
    </row>
    <row r="43" spans="1:5" x14ac:dyDescent="0.25">
      <c r="A43" s="3" t="s">
        <v>299</v>
      </c>
      <c r="B43" s="3" t="s">
        <v>47</v>
      </c>
      <c r="C43" s="33">
        <v>3.01</v>
      </c>
      <c r="D43" s="3" t="s">
        <v>40</v>
      </c>
      <c r="E43" s="25">
        <v>323</v>
      </c>
    </row>
    <row r="44" spans="1:5" x14ac:dyDescent="0.25">
      <c r="A44" s="3" t="s">
        <v>300</v>
      </c>
      <c r="B44" s="3" t="s">
        <v>358</v>
      </c>
      <c r="C44" s="33">
        <v>4.1500000000000004</v>
      </c>
      <c r="D44" s="3" t="s">
        <v>40</v>
      </c>
      <c r="E44" s="25">
        <v>323</v>
      </c>
    </row>
    <row r="45" spans="1:5" x14ac:dyDescent="0.25">
      <c r="A45" s="3" t="s">
        <v>301</v>
      </c>
      <c r="B45" s="3" t="s">
        <v>25</v>
      </c>
      <c r="C45" s="33">
        <v>1.7</v>
      </c>
      <c r="D45" s="3" t="s">
        <v>40</v>
      </c>
      <c r="E45" s="25">
        <v>323</v>
      </c>
    </row>
    <row r="46" spans="1:5" x14ac:dyDescent="0.25">
      <c r="A46" s="3" t="s">
        <v>302</v>
      </c>
      <c r="B46" s="3" t="s">
        <v>373</v>
      </c>
      <c r="C46" s="33">
        <v>19.739999999999998</v>
      </c>
      <c r="D46" s="3" t="s">
        <v>294</v>
      </c>
      <c r="E46" s="25">
        <v>323</v>
      </c>
    </row>
    <row r="47" spans="1:5" x14ac:dyDescent="0.25">
      <c r="A47" s="3" t="s">
        <v>303</v>
      </c>
      <c r="B47" s="3" t="s">
        <v>373</v>
      </c>
      <c r="C47" s="33">
        <v>20.48</v>
      </c>
      <c r="D47" s="3" t="s">
        <v>294</v>
      </c>
      <c r="E47" s="25">
        <v>323</v>
      </c>
    </row>
    <row r="48" spans="1:5" x14ac:dyDescent="0.25">
      <c r="A48" s="3" t="s">
        <v>304</v>
      </c>
      <c r="B48" s="3" t="s">
        <v>14</v>
      </c>
      <c r="C48" s="33">
        <v>10.210000000000001</v>
      </c>
      <c r="D48" s="3" t="s">
        <v>40</v>
      </c>
      <c r="E48" s="25">
        <v>323</v>
      </c>
    </row>
    <row r="49" spans="1:5" x14ac:dyDescent="0.25">
      <c r="A49" s="3" t="s">
        <v>305</v>
      </c>
      <c r="B49" s="3" t="s">
        <v>373</v>
      </c>
      <c r="C49" s="33">
        <v>10.3</v>
      </c>
      <c r="D49" s="3" t="s">
        <v>65</v>
      </c>
      <c r="E49" s="25">
        <v>323</v>
      </c>
    </row>
    <row r="50" spans="1:5" x14ac:dyDescent="0.25">
      <c r="A50" s="3" t="s">
        <v>306</v>
      </c>
      <c r="B50" s="3" t="s">
        <v>358</v>
      </c>
      <c r="C50" s="33">
        <v>3.32</v>
      </c>
      <c r="D50" s="3" t="s">
        <v>40</v>
      </c>
      <c r="E50" s="25">
        <v>323</v>
      </c>
    </row>
    <row r="51" spans="1:5" x14ac:dyDescent="0.25">
      <c r="A51" s="3" t="s">
        <v>307</v>
      </c>
      <c r="B51" s="3" t="s">
        <v>14</v>
      </c>
      <c r="C51" s="33">
        <v>14.98</v>
      </c>
      <c r="D51" s="3" t="s">
        <v>40</v>
      </c>
      <c r="E51" s="25">
        <v>323</v>
      </c>
    </row>
    <row r="52" spans="1:5" x14ac:dyDescent="0.25">
      <c r="A52" s="3" t="s">
        <v>308</v>
      </c>
      <c r="B52" s="3" t="s">
        <v>14</v>
      </c>
      <c r="C52" s="33">
        <v>5.62</v>
      </c>
      <c r="D52" s="3" t="s">
        <v>40</v>
      </c>
      <c r="E52" s="25">
        <v>323</v>
      </c>
    </row>
    <row r="53" spans="1:5" x14ac:dyDescent="0.25">
      <c r="A53" s="3" t="s">
        <v>309</v>
      </c>
      <c r="B53" s="3" t="s">
        <v>56</v>
      </c>
      <c r="C53" s="33">
        <v>3.42</v>
      </c>
      <c r="D53" s="3" t="s">
        <v>40</v>
      </c>
      <c r="E53" s="25">
        <v>323</v>
      </c>
    </row>
    <row r="54" spans="1:5" x14ac:dyDescent="0.25">
      <c r="A54" s="3" t="s">
        <v>310</v>
      </c>
      <c r="B54" s="3" t="s">
        <v>47</v>
      </c>
      <c r="C54" s="33">
        <v>3.49</v>
      </c>
      <c r="D54" s="3" t="s">
        <v>40</v>
      </c>
      <c r="E54" s="25">
        <v>323</v>
      </c>
    </row>
    <row r="55" spans="1:5" x14ac:dyDescent="0.25">
      <c r="A55" s="3" t="s">
        <v>311</v>
      </c>
      <c r="B55" s="3" t="s">
        <v>25</v>
      </c>
      <c r="C55" s="33">
        <v>1.84</v>
      </c>
      <c r="D55" s="3" t="s">
        <v>40</v>
      </c>
      <c r="E55" s="25">
        <v>323</v>
      </c>
    </row>
    <row r="56" spans="1:5" x14ac:dyDescent="0.25">
      <c r="A56" s="3" t="s">
        <v>312</v>
      </c>
      <c r="B56" s="3" t="s">
        <v>373</v>
      </c>
      <c r="C56" s="33">
        <v>20.25</v>
      </c>
      <c r="D56" s="3" t="s">
        <v>65</v>
      </c>
      <c r="E56" s="25">
        <v>323</v>
      </c>
    </row>
    <row r="57" spans="1:5" x14ac:dyDescent="0.25">
      <c r="A57" s="3" t="s">
        <v>313</v>
      </c>
      <c r="B57" s="3" t="s">
        <v>359</v>
      </c>
      <c r="C57" s="33">
        <v>19.809999999999999</v>
      </c>
      <c r="D57" s="3" t="s">
        <v>65</v>
      </c>
      <c r="E57" s="25">
        <v>323</v>
      </c>
    </row>
    <row r="58" spans="1:5" x14ac:dyDescent="0.25">
      <c r="A58" s="116" t="s">
        <v>60</v>
      </c>
      <c r="B58" s="117"/>
      <c r="C58" s="19">
        <f>SUM(C20:C57)</f>
        <v>401.86999999999995</v>
      </c>
      <c r="D58" s="5"/>
      <c r="E58" s="5"/>
    </row>
    <row r="59" spans="1:5" ht="15.75" x14ac:dyDescent="0.25">
      <c r="A59" s="124" t="s">
        <v>24</v>
      </c>
      <c r="B59" s="125"/>
      <c r="C59" s="125"/>
      <c r="D59" s="125"/>
      <c r="E59" s="126"/>
    </row>
    <row r="60" spans="1:5" x14ac:dyDescent="0.25">
      <c r="A60" s="3" t="s">
        <v>314</v>
      </c>
      <c r="B60" s="3" t="s">
        <v>58</v>
      </c>
      <c r="C60" s="33">
        <v>15.37</v>
      </c>
      <c r="D60" s="3" t="s">
        <v>315</v>
      </c>
      <c r="E60" s="25">
        <v>325</v>
      </c>
    </row>
    <row r="61" spans="1:5" x14ac:dyDescent="0.25">
      <c r="A61" s="3" t="s">
        <v>316</v>
      </c>
      <c r="B61" s="3" t="s">
        <v>13</v>
      </c>
      <c r="C61" s="33">
        <v>4.1900000000000004</v>
      </c>
      <c r="D61" s="3" t="s">
        <v>51</v>
      </c>
      <c r="E61" s="25">
        <v>325</v>
      </c>
    </row>
    <row r="62" spans="1:5" x14ac:dyDescent="0.25">
      <c r="A62" s="3" t="s">
        <v>317</v>
      </c>
      <c r="B62" s="3" t="s">
        <v>14</v>
      </c>
      <c r="C62" s="33">
        <v>10.81</v>
      </c>
      <c r="D62" s="3" t="s">
        <v>61</v>
      </c>
      <c r="E62" s="25">
        <v>325</v>
      </c>
    </row>
    <row r="63" spans="1:5" x14ac:dyDescent="0.25">
      <c r="A63" s="3" t="s">
        <v>318</v>
      </c>
      <c r="B63" s="3" t="s">
        <v>39</v>
      </c>
      <c r="C63" s="33">
        <v>2.5299999999999998</v>
      </c>
      <c r="D63" s="3" t="s">
        <v>40</v>
      </c>
      <c r="E63" s="25">
        <v>325</v>
      </c>
    </row>
    <row r="64" spans="1:5" x14ac:dyDescent="0.25">
      <c r="A64" s="3" t="s">
        <v>319</v>
      </c>
      <c r="B64" s="3" t="s">
        <v>13</v>
      </c>
      <c r="C64" s="33">
        <v>2.2599999999999998</v>
      </c>
      <c r="D64" s="3" t="s">
        <v>40</v>
      </c>
      <c r="E64" s="25">
        <v>325</v>
      </c>
    </row>
    <row r="65" spans="1:5" x14ac:dyDescent="0.25">
      <c r="A65" s="3" t="s">
        <v>320</v>
      </c>
      <c r="B65" s="3" t="s">
        <v>42</v>
      </c>
      <c r="C65" s="33">
        <v>3.63</v>
      </c>
      <c r="D65" s="3" t="s">
        <v>40</v>
      </c>
      <c r="E65" s="25">
        <v>325</v>
      </c>
    </row>
    <row r="66" spans="1:5" x14ac:dyDescent="0.25">
      <c r="A66" s="3" t="s">
        <v>321</v>
      </c>
      <c r="B66" s="3" t="s">
        <v>358</v>
      </c>
      <c r="C66" s="33">
        <v>4.54</v>
      </c>
      <c r="D66" s="3" t="s">
        <v>40</v>
      </c>
      <c r="E66" s="25">
        <v>325</v>
      </c>
    </row>
    <row r="67" spans="1:5" x14ac:dyDescent="0.25">
      <c r="A67" s="3" t="s">
        <v>322</v>
      </c>
      <c r="B67" s="3" t="s">
        <v>373</v>
      </c>
      <c r="C67" s="33">
        <v>20.2</v>
      </c>
      <c r="D67" s="3" t="s">
        <v>294</v>
      </c>
      <c r="E67" s="25">
        <v>325</v>
      </c>
    </row>
    <row r="68" spans="1:5" x14ac:dyDescent="0.25">
      <c r="A68" s="3" t="s">
        <v>323</v>
      </c>
      <c r="B68" s="3" t="s">
        <v>373</v>
      </c>
      <c r="C68" s="33">
        <v>20.399999999999999</v>
      </c>
      <c r="D68" s="3" t="s">
        <v>294</v>
      </c>
      <c r="E68" s="25">
        <v>325</v>
      </c>
    </row>
    <row r="69" spans="1:5" x14ac:dyDescent="0.25">
      <c r="A69" s="3" t="s">
        <v>324</v>
      </c>
      <c r="B69" s="3" t="s">
        <v>14</v>
      </c>
      <c r="C69" s="33">
        <v>12.88</v>
      </c>
      <c r="D69" s="3" t="s">
        <v>61</v>
      </c>
      <c r="E69" s="25">
        <v>325</v>
      </c>
    </row>
    <row r="70" spans="1:5" x14ac:dyDescent="0.25">
      <c r="A70" s="3" t="s">
        <v>325</v>
      </c>
      <c r="B70" s="3" t="s">
        <v>14</v>
      </c>
      <c r="C70" s="33">
        <v>8.33</v>
      </c>
      <c r="D70" s="3" t="s">
        <v>61</v>
      </c>
      <c r="E70" s="25">
        <v>325</v>
      </c>
    </row>
    <row r="71" spans="1:5" x14ac:dyDescent="0.25">
      <c r="A71" s="3" t="s">
        <v>326</v>
      </c>
      <c r="B71" s="3" t="s">
        <v>42</v>
      </c>
      <c r="C71" s="33">
        <v>2.7</v>
      </c>
      <c r="D71" s="3" t="s">
        <v>40</v>
      </c>
      <c r="E71" s="25">
        <v>325</v>
      </c>
    </row>
    <row r="72" spans="1:5" x14ac:dyDescent="0.25">
      <c r="A72" s="3" t="s">
        <v>327</v>
      </c>
      <c r="B72" s="3" t="s">
        <v>358</v>
      </c>
      <c r="C72" s="33">
        <v>3.52</v>
      </c>
      <c r="D72" s="3" t="s">
        <v>40</v>
      </c>
      <c r="E72" s="25">
        <v>325</v>
      </c>
    </row>
    <row r="73" spans="1:5" x14ac:dyDescent="0.25">
      <c r="A73" s="3" t="s">
        <v>328</v>
      </c>
      <c r="B73" s="3" t="s">
        <v>39</v>
      </c>
      <c r="C73" s="33">
        <v>1.9</v>
      </c>
      <c r="D73" s="3" t="s">
        <v>40</v>
      </c>
      <c r="E73" s="25">
        <v>325</v>
      </c>
    </row>
    <row r="74" spans="1:5" x14ac:dyDescent="0.25">
      <c r="A74" s="3" t="s">
        <v>329</v>
      </c>
      <c r="B74" s="3" t="s">
        <v>14</v>
      </c>
      <c r="C74" s="33">
        <v>11.06</v>
      </c>
      <c r="D74" s="3" t="s">
        <v>61</v>
      </c>
      <c r="E74" s="25">
        <v>325</v>
      </c>
    </row>
    <row r="75" spans="1:5" x14ac:dyDescent="0.25">
      <c r="A75" s="3" t="s">
        <v>330</v>
      </c>
      <c r="B75" s="3" t="s">
        <v>42</v>
      </c>
      <c r="C75" s="33">
        <v>3.27</v>
      </c>
      <c r="D75" s="3" t="s">
        <v>40</v>
      </c>
      <c r="E75" s="25">
        <v>325</v>
      </c>
    </row>
    <row r="76" spans="1:5" x14ac:dyDescent="0.25">
      <c r="A76" s="3" t="s">
        <v>331</v>
      </c>
      <c r="B76" s="3" t="s">
        <v>358</v>
      </c>
      <c r="C76" s="33">
        <v>4.07</v>
      </c>
      <c r="D76" s="3" t="s">
        <v>40</v>
      </c>
      <c r="E76" s="25">
        <v>325</v>
      </c>
    </row>
    <row r="77" spans="1:5" x14ac:dyDescent="0.25">
      <c r="A77" s="3" t="s">
        <v>332</v>
      </c>
      <c r="B77" s="3" t="s">
        <v>39</v>
      </c>
      <c r="C77" s="33">
        <v>1.51</v>
      </c>
      <c r="D77" s="3" t="s">
        <v>40</v>
      </c>
      <c r="E77" s="25">
        <v>325</v>
      </c>
    </row>
    <row r="78" spans="1:5" x14ac:dyDescent="0.25">
      <c r="A78" s="3" t="s">
        <v>333</v>
      </c>
      <c r="B78" s="3" t="s">
        <v>359</v>
      </c>
      <c r="C78" s="33">
        <v>39.520000000000003</v>
      </c>
      <c r="D78" s="3" t="s">
        <v>294</v>
      </c>
      <c r="E78" s="25">
        <v>325</v>
      </c>
    </row>
    <row r="79" spans="1:5" x14ac:dyDescent="0.25">
      <c r="A79" s="3" t="s">
        <v>334</v>
      </c>
      <c r="B79" s="3" t="s">
        <v>373</v>
      </c>
      <c r="C79" s="33">
        <v>19.649999999999999</v>
      </c>
      <c r="D79" s="3" t="s">
        <v>294</v>
      </c>
      <c r="E79" s="25">
        <v>325</v>
      </c>
    </row>
    <row r="80" spans="1:5" x14ac:dyDescent="0.25">
      <c r="A80" s="3" t="s">
        <v>335</v>
      </c>
      <c r="B80" s="3" t="s">
        <v>373</v>
      </c>
      <c r="C80" s="33">
        <v>24.85</v>
      </c>
      <c r="D80" s="3" t="s">
        <v>294</v>
      </c>
      <c r="E80" s="25">
        <v>325</v>
      </c>
    </row>
    <row r="81" spans="1:5" x14ac:dyDescent="0.25">
      <c r="A81" s="3" t="s">
        <v>336</v>
      </c>
      <c r="B81" s="3" t="s">
        <v>373</v>
      </c>
      <c r="C81" s="33">
        <v>26.1</v>
      </c>
      <c r="D81" s="3" t="s">
        <v>294</v>
      </c>
      <c r="E81" s="25">
        <v>325</v>
      </c>
    </row>
    <row r="82" spans="1:5" x14ac:dyDescent="0.25">
      <c r="A82" s="3" t="s">
        <v>337</v>
      </c>
      <c r="B82" s="3" t="s">
        <v>373</v>
      </c>
      <c r="C82" s="33">
        <v>20.8</v>
      </c>
      <c r="D82" s="3" t="s">
        <v>294</v>
      </c>
      <c r="E82" s="25">
        <v>325</v>
      </c>
    </row>
    <row r="83" spans="1:5" x14ac:dyDescent="0.25">
      <c r="A83" s="3" t="s">
        <v>338</v>
      </c>
      <c r="B83" s="3" t="s">
        <v>14</v>
      </c>
      <c r="C83" s="33">
        <v>14.22</v>
      </c>
      <c r="D83" s="3" t="s">
        <v>61</v>
      </c>
      <c r="E83" s="25">
        <v>325</v>
      </c>
    </row>
    <row r="84" spans="1:5" x14ac:dyDescent="0.25">
      <c r="A84" s="3" t="s">
        <v>339</v>
      </c>
      <c r="B84" s="3" t="s">
        <v>42</v>
      </c>
      <c r="C84" s="33">
        <v>2.64</v>
      </c>
      <c r="D84" s="3" t="s">
        <v>40</v>
      </c>
      <c r="E84" s="25">
        <v>325</v>
      </c>
    </row>
    <row r="85" spans="1:5" x14ac:dyDescent="0.25">
      <c r="A85" s="3" t="s">
        <v>340</v>
      </c>
      <c r="B85" s="3" t="s">
        <v>358</v>
      </c>
      <c r="C85" s="33">
        <v>4.07</v>
      </c>
      <c r="D85" s="3" t="s">
        <v>40</v>
      </c>
      <c r="E85" s="25">
        <v>325</v>
      </c>
    </row>
    <row r="86" spans="1:5" x14ac:dyDescent="0.25">
      <c r="A86" s="3" t="s">
        <v>341</v>
      </c>
      <c r="B86" s="3" t="s">
        <v>39</v>
      </c>
      <c r="C86" s="33">
        <v>1.67</v>
      </c>
      <c r="D86" s="3" t="s">
        <v>40</v>
      </c>
      <c r="E86" s="25">
        <v>325</v>
      </c>
    </row>
    <row r="87" spans="1:5" x14ac:dyDescent="0.25">
      <c r="A87" s="3" t="s">
        <v>342</v>
      </c>
      <c r="B87" s="3" t="s">
        <v>373</v>
      </c>
      <c r="C87" s="33">
        <v>20.25</v>
      </c>
      <c r="D87" s="3" t="s">
        <v>294</v>
      </c>
      <c r="E87" s="25">
        <v>325</v>
      </c>
    </row>
    <row r="88" spans="1:5" x14ac:dyDescent="0.25">
      <c r="A88" s="3" t="s">
        <v>343</v>
      </c>
      <c r="B88" s="3" t="s">
        <v>373</v>
      </c>
      <c r="C88" s="33">
        <v>20.55</v>
      </c>
      <c r="D88" s="3" t="s">
        <v>294</v>
      </c>
      <c r="E88" s="25">
        <v>325</v>
      </c>
    </row>
    <row r="89" spans="1:5" x14ac:dyDescent="0.25">
      <c r="A89" s="3" t="s">
        <v>344</v>
      </c>
      <c r="B89" s="3" t="s">
        <v>13</v>
      </c>
      <c r="C89" s="33">
        <v>10.37</v>
      </c>
      <c r="D89" s="3" t="s">
        <v>40</v>
      </c>
      <c r="E89" s="25">
        <v>325</v>
      </c>
    </row>
    <row r="90" spans="1:5" x14ac:dyDescent="0.25">
      <c r="A90" s="3" t="s">
        <v>345</v>
      </c>
      <c r="B90" s="3" t="s">
        <v>14</v>
      </c>
      <c r="C90" s="33">
        <v>11.54</v>
      </c>
      <c r="D90" s="3" t="s">
        <v>61</v>
      </c>
      <c r="E90" s="25">
        <v>325</v>
      </c>
    </row>
    <row r="91" spans="1:5" x14ac:dyDescent="0.25">
      <c r="A91" s="3" t="s">
        <v>346</v>
      </c>
      <c r="B91" s="3" t="s">
        <v>42</v>
      </c>
      <c r="C91" s="33">
        <v>4.2</v>
      </c>
      <c r="D91" s="3" t="s">
        <v>40</v>
      </c>
      <c r="E91" s="25">
        <v>325</v>
      </c>
    </row>
    <row r="92" spans="1:5" x14ac:dyDescent="0.25">
      <c r="A92" s="3" t="s">
        <v>347</v>
      </c>
      <c r="B92" s="3" t="s">
        <v>358</v>
      </c>
      <c r="C92" s="33">
        <v>4.1100000000000003</v>
      </c>
      <c r="D92" s="3" t="s">
        <v>40</v>
      </c>
      <c r="E92" s="25">
        <v>325</v>
      </c>
    </row>
    <row r="93" spans="1:5" x14ac:dyDescent="0.25">
      <c r="A93" s="3" t="s">
        <v>348</v>
      </c>
      <c r="B93" s="3" t="s">
        <v>39</v>
      </c>
      <c r="C93" s="33">
        <v>2</v>
      </c>
      <c r="D93" s="3" t="s">
        <v>40</v>
      </c>
      <c r="E93" s="25">
        <v>325</v>
      </c>
    </row>
    <row r="94" spans="1:5" x14ac:dyDescent="0.25">
      <c r="A94" s="3" t="s">
        <v>349</v>
      </c>
      <c r="B94" s="3" t="s">
        <v>373</v>
      </c>
      <c r="C94" s="33">
        <v>20.9</v>
      </c>
      <c r="D94" s="3" t="s">
        <v>294</v>
      </c>
      <c r="E94" s="25">
        <v>325</v>
      </c>
    </row>
    <row r="95" spans="1:5" x14ac:dyDescent="0.25">
      <c r="A95" s="3" t="s">
        <v>350</v>
      </c>
      <c r="B95" s="3" t="s">
        <v>373</v>
      </c>
      <c r="C95" s="33">
        <v>30.22</v>
      </c>
      <c r="D95" s="3" t="s">
        <v>294</v>
      </c>
      <c r="E95" s="25">
        <v>325</v>
      </c>
    </row>
    <row r="96" spans="1:5" x14ac:dyDescent="0.25">
      <c r="A96" s="3" t="s">
        <v>351</v>
      </c>
      <c r="B96" s="3" t="s">
        <v>58</v>
      </c>
      <c r="C96" s="33">
        <v>2.93</v>
      </c>
      <c r="D96" s="3" t="s">
        <v>40</v>
      </c>
      <c r="E96" s="25">
        <v>325</v>
      </c>
    </row>
    <row r="97" spans="1:5" x14ac:dyDescent="0.25">
      <c r="A97" s="116" t="s">
        <v>352</v>
      </c>
      <c r="B97" s="117"/>
      <c r="C97" s="19">
        <f>SUM(C60:C96)</f>
        <v>413.76000000000005</v>
      </c>
      <c r="D97" s="6"/>
      <c r="E97" s="6"/>
    </row>
    <row r="98" spans="1:5" ht="15.75" x14ac:dyDescent="0.25">
      <c r="A98" s="124" t="s">
        <v>29</v>
      </c>
      <c r="B98" s="125"/>
      <c r="C98" s="125"/>
      <c r="D98" s="125"/>
      <c r="E98" s="126"/>
    </row>
    <row r="99" spans="1:5" x14ac:dyDescent="0.25">
      <c r="A99" s="3" t="s">
        <v>353</v>
      </c>
      <c r="B99" s="3" t="s">
        <v>14</v>
      </c>
      <c r="C99" s="33">
        <v>7.65</v>
      </c>
      <c r="D99" s="3" t="s">
        <v>57</v>
      </c>
      <c r="E99" s="25">
        <v>217</v>
      </c>
    </row>
    <row r="100" spans="1:5" x14ac:dyDescent="0.25">
      <c r="A100" s="3" t="s">
        <v>354</v>
      </c>
      <c r="B100" s="3" t="s">
        <v>13</v>
      </c>
      <c r="C100" s="33">
        <v>16.25</v>
      </c>
      <c r="D100" s="3" t="s">
        <v>57</v>
      </c>
      <c r="E100" s="25">
        <v>217</v>
      </c>
    </row>
    <row r="101" spans="1:5" x14ac:dyDescent="0.25">
      <c r="A101" s="3" t="s">
        <v>355</v>
      </c>
      <c r="B101" s="3" t="s">
        <v>13</v>
      </c>
      <c r="C101" s="33">
        <v>4.91</v>
      </c>
      <c r="D101" s="3" t="s">
        <v>57</v>
      </c>
      <c r="E101" s="25">
        <v>217</v>
      </c>
    </row>
    <row r="102" spans="1:5" x14ac:dyDescent="0.25">
      <c r="A102" s="3" t="s">
        <v>356</v>
      </c>
      <c r="B102" s="3" t="s">
        <v>58</v>
      </c>
      <c r="C102" s="33">
        <v>15.37</v>
      </c>
      <c r="D102" s="3" t="s">
        <v>357</v>
      </c>
      <c r="E102" s="25">
        <v>217</v>
      </c>
    </row>
    <row r="103" spans="1:5" x14ac:dyDescent="0.25">
      <c r="A103" s="116" t="s">
        <v>30</v>
      </c>
      <c r="B103" s="117"/>
      <c r="C103" s="19">
        <f>SUM(C99:C102)</f>
        <v>44.18</v>
      </c>
      <c r="D103" s="6"/>
      <c r="E103" s="6"/>
    </row>
    <row r="104" spans="1:5" x14ac:dyDescent="0.25">
      <c r="A104" s="120" t="s">
        <v>5</v>
      </c>
      <c r="B104" s="121"/>
      <c r="C104" s="20">
        <f>C103+C97+C58+C18</f>
        <v>1081.98</v>
      </c>
      <c r="D104" s="7"/>
      <c r="E104" s="7"/>
    </row>
    <row r="106" spans="1:5" x14ac:dyDescent="0.25">
      <c r="B106" s="7" t="s">
        <v>369</v>
      </c>
      <c r="C106" s="68">
        <f>SUBTOTAL(9,C7,C12,C13,C29,C57,C78)</f>
        <v>222.74</v>
      </c>
    </row>
    <row r="107" spans="1:5" x14ac:dyDescent="0.25">
      <c r="B107" s="7" t="s">
        <v>360</v>
      </c>
      <c r="C107" s="36">
        <f>SUBTOTAL(9,C14)</f>
        <v>9.27</v>
      </c>
    </row>
    <row r="108" spans="1:5" x14ac:dyDescent="0.25">
      <c r="B108" s="7" t="s">
        <v>377</v>
      </c>
      <c r="C108" s="36">
        <f>SUBTOTAL(9,C27,C39,C38,C40,C41,C46,C47,C49,C56,C67,C68,C79,C80,C81,C82,C87,C88,C94,C95)</f>
        <v>401.18000000000006</v>
      </c>
    </row>
    <row r="109" spans="1:5" x14ac:dyDescent="0.25">
      <c r="B109" s="7" t="s">
        <v>361</v>
      </c>
      <c r="C109" s="36">
        <f>SUBTOTAL(9,C3,C4,C5,C15,C20,C21,C23,C28,C30,C34,C42,C48,C51,C52,C60,C62,C69,C70,C74,C83,C90,C96,C99,C102)+8.82</f>
        <v>259.2</v>
      </c>
    </row>
    <row r="110" spans="1:5" x14ac:dyDescent="0.25">
      <c r="B110" s="35" t="s">
        <v>367</v>
      </c>
      <c r="C110" s="36">
        <f>SUBTOTAL(9,C16,C24,C31,C35,C43,C53,C54,C65,C71,C84,C75,C91)</f>
        <v>49.440000000000019</v>
      </c>
    </row>
    <row r="111" spans="1:5" x14ac:dyDescent="0.25">
      <c r="B111" s="35" t="s">
        <v>368</v>
      </c>
      <c r="C111" s="36">
        <f>SUBTOTAL(9,C9,C10,C17,C26,C33,C37,C45,C55,C63,C73,C77,C86,C93)</f>
        <v>24.449999999999996</v>
      </c>
    </row>
    <row r="112" spans="1:5" x14ac:dyDescent="0.25">
      <c r="B112" s="35" t="s">
        <v>370</v>
      </c>
      <c r="C112" s="36">
        <f>SUBTOTAL(9,C6,C8,C25,C32,C36,C44,C50,C66,C72,C76,C85,C92)</f>
        <v>77.719999999999985</v>
      </c>
    </row>
    <row r="113" spans="2:3" x14ac:dyDescent="0.25">
      <c r="B113" s="7" t="s">
        <v>362</v>
      </c>
      <c r="C113" s="36">
        <f>SUBTOTAL(9,C61,C64,C89,C100,C101)</f>
        <v>37.980000000000004</v>
      </c>
    </row>
  </sheetData>
  <mergeCells count="9">
    <mergeCell ref="A97:B97"/>
    <mergeCell ref="A98:E98"/>
    <mergeCell ref="A103:B103"/>
    <mergeCell ref="A104:B104"/>
    <mergeCell ref="A2:B2"/>
    <mergeCell ref="A18:B18"/>
    <mergeCell ref="A19:E19"/>
    <mergeCell ref="A58:B58"/>
    <mergeCell ref="A59:E5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Összesítő</vt:lpstr>
      <vt:lpstr>Viola utca 2-4.</vt:lpstr>
      <vt:lpstr>Viola utca 3-5.</vt:lpstr>
      <vt:lpstr>Hajnal utca 13.</vt:lpstr>
      <vt:lpstr>Munka10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Tolmács Ágnes</dc:creator>
  <cp:lastModifiedBy>Popovics Géza Balázs</cp:lastModifiedBy>
  <cp:lastPrinted>2018-04-03T09:18:05Z</cp:lastPrinted>
  <dcterms:created xsi:type="dcterms:W3CDTF">2016-11-23T08:10:37Z</dcterms:created>
  <dcterms:modified xsi:type="dcterms:W3CDTF">2018-04-03T12:42:34Z</dcterms:modified>
</cp:coreProperties>
</file>