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00" windowHeight="7590" tabRatio="829"/>
  </bookViews>
  <sheets>
    <sheet name="Összesítő" sheetId="1" r:id="rId1"/>
    <sheet name="Kálvin tér 9." sheetId="2" r:id="rId2"/>
    <sheet name="Kálvin tér 7." sheetId="3" r:id="rId3"/>
    <sheet name="Dózsa György út 25-27" sheetId="4" r:id="rId4"/>
    <sheet name="Reviczky utca 4." sheetId="5" r:id="rId5"/>
    <sheet name="Temesvár utca 18." sheetId="6" r:id="rId6"/>
    <sheet name="Bécsi út 324." sheetId="7" r:id="rId7"/>
    <sheet name="Horánszky utca 26." sheetId="8" r:id="rId8"/>
    <sheet name="Ráday utca 28." sheetId="12" r:id="rId9"/>
    <sheet name="Munka10" sheetId="13" state="hidden" r:id="rId10"/>
  </sheets>
  <definedNames>
    <definedName name="_xlnm._FilterDatabase" localSheetId="6" hidden="1">'Bécsi út 324.'!$A$1:$E$114</definedName>
    <definedName name="_xlnm._FilterDatabase" localSheetId="3" hidden="1">'Dózsa György út 25-27'!$A$3:$E$257</definedName>
    <definedName name="_xlnm._FilterDatabase" localSheetId="7" hidden="1">'Horánszky utca 26.'!$A$1:$E$199</definedName>
    <definedName name="_xlnm._FilterDatabase" localSheetId="8" hidden="1">'Ráday utca 28.'!$A$1:$E$54</definedName>
    <definedName name="_xlnm._FilterDatabase" localSheetId="4" hidden="1">'Reviczky utca 4.'!$A$1:$E$289</definedName>
    <definedName name="_xlnm._FilterDatabase" localSheetId="5" hidden="1">'Temesvár utca 18.'!$A$1:$G$123</definedName>
  </definedNames>
  <calcPr calcId="145621"/>
</workbook>
</file>

<file path=xl/calcChain.xml><?xml version="1.0" encoding="utf-8"?>
<calcChain xmlns="http://schemas.openxmlformats.org/spreadsheetml/2006/main">
  <c r="K23" i="1" l="1"/>
  <c r="D20" i="1" l="1"/>
  <c r="N10" i="1" l="1"/>
  <c r="J20" i="1" l="1"/>
  <c r="I20" i="1"/>
  <c r="H20" i="1"/>
  <c r="G20" i="1"/>
  <c r="F20" i="1"/>
  <c r="C293" i="5" l="1"/>
  <c r="E5" i="1" s="1"/>
  <c r="C298" i="5"/>
  <c r="J5" i="1" s="1"/>
  <c r="C297" i="5"/>
  <c r="I5" i="1" s="1"/>
  <c r="C295" i="5"/>
  <c r="G5" i="1" s="1"/>
  <c r="C294" i="5"/>
  <c r="F5" i="1" s="1"/>
  <c r="C296" i="5"/>
  <c r="H5" i="1" s="1"/>
  <c r="C292" i="5" l="1"/>
  <c r="C5" i="1" s="1"/>
  <c r="C291" i="5"/>
  <c r="B5" i="1" s="1"/>
  <c r="C287" i="5"/>
  <c r="C228" i="5"/>
  <c r="C165" i="5"/>
  <c r="C110" i="5"/>
  <c r="C100" i="5"/>
  <c r="C48" i="5"/>
  <c r="I8" i="1"/>
  <c r="C204" i="8"/>
  <c r="E8" i="1" s="1"/>
  <c r="C198" i="8"/>
  <c r="C164" i="8"/>
  <c r="C122" i="8"/>
  <c r="C80" i="8"/>
  <c r="C45" i="8"/>
  <c r="C24" i="8"/>
  <c r="C208" i="8"/>
  <c r="C203" i="8"/>
  <c r="D8" i="1" s="1"/>
  <c r="C205" i="8"/>
  <c r="F8" i="1" s="1"/>
  <c r="C206" i="8"/>
  <c r="C207" i="8" s="1"/>
  <c r="H8" i="1" s="1"/>
  <c r="C202" i="8"/>
  <c r="C8" i="1" s="1"/>
  <c r="C201" i="8"/>
  <c r="B8" i="1" s="1"/>
  <c r="B18" i="1" l="1"/>
  <c r="G8" i="1"/>
  <c r="K8" i="1" s="1"/>
  <c r="K5" i="1"/>
  <c r="B15" i="1" s="1"/>
  <c r="C128" i="6"/>
  <c r="E6" i="1" s="1"/>
  <c r="C131" i="6"/>
  <c r="H6" i="1" s="1"/>
  <c r="C130" i="6"/>
  <c r="G6" i="1" s="1"/>
  <c r="C129" i="6"/>
  <c r="F6" i="1" s="1"/>
  <c r="C132" i="6"/>
  <c r="I6" i="1" s="1"/>
  <c r="C127" i="6"/>
  <c r="D6" i="1" s="1"/>
  <c r="C126" i="6"/>
  <c r="C6" i="1" s="1"/>
  <c r="C125" i="6"/>
  <c r="B6" i="1" s="1"/>
  <c r="C122" i="6"/>
  <c r="C93" i="6"/>
  <c r="C64" i="6"/>
  <c r="C35" i="6"/>
  <c r="C123" i="7"/>
  <c r="J7" i="1" s="1"/>
  <c r="C122" i="7"/>
  <c r="I7" i="1" s="1"/>
  <c r="C120" i="7"/>
  <c r="G7" i="1" s="1"/>
  <c r="C121" i="7"/>
  <c r="H7" i="1" s="1"/>
  <c r="C119" i="7"/>
  <c r="F7" i="1" s="1"/>
  <c r="C118" i="7"/>
  <c r="E7" i="1" s="1"/>
  <c r="C117" i="7"/>
  <c r="C7" i="1" s="1"/>
  <c r="C116" i="7"/>
  <c r="B16" i="1" l="1"/>
  <c r="K6" i="1"/>
  <c r="C124" i="7"/>
  <c r="B7" i="1"/>
  <c r="K7" i="1" s="1"/>
  <c r="B17" i="1" s="1"/>
  <c r="C123" i="6"/>
  <c r="C59" i="12" l="1"/>
  <c r="C60" i="12"/>
  <c r="C56" i="12"/>
  <c r="C58" i="12"/>
  <c r="C47" i="12"/>
  <c r="I9" i="1" l="1"/>
  <c r="G9" i="1"/>
  <c r="E9" i="1"/>
  <c r="B9" i="1"/>
  <c r="C57" i="12"/>
  <c r="C9" i="1" s="1"/>
  <c r="C53" i="12" l="1"/>
  <c r="C31" i="12"/>
  <c r="C7" i="12"/>
  <c r="C61" i="12"/>
  <c r="J9" i="1" s="1"/>
  <c r="K9" i="1" s="1"/>
  <c r="B19" i="1" s="1"/>
  <c r="H4" i="1" l="1"/>
  <c r="C260" i="4"/>
  <c r="C4" i="1" s="1"/>
  <c r="C265" i="4"/>
  <c r="I4" i="1" s="1"/>
  <c r="C263" i="4"/>
  <c r="G4" i="1" s="1"/>
  <c r="C262" i="4"/>
  <c r="F4" i="1" s="1"/>
  <c r="C261" i="4"/>
  <c r="E4" i="1" s="1"/>
  <c r="C259" i="4"/>
  <c r="B4" i="1" s="1"/>
  <c r="C266" i="4" l="1"/>
  <c r="J4" i="1" s="1"/>
  <c r="K4" i="1" s="1"/>
  <c r="B14" i="1" s="1"/>
  <c r="L10" i="1"/>
  <c r="H10" i="1"/>
  <c r="D10" i="1"/>
  <c r="F3" i="1"/>
  <c r="C44" i="3"/>
  <c r="C3" i="1" s="1"/>
  <c r="C43" i="3"/>
  <c r="B3" i="1" s="1"/>
  <c r="C46" i="3"/>
  <c r="C40" i="3"/>
  <c r="C29" i="3"/>
  <c r="C45" i="3"/>
  <c r="E3" i="1" s="1"/>
  <c r="C47" i="3"/>
  <c r="G3" i="1" s="1"/>
  <c r="C48" i="3"/>
  <c r="I3" i="1" s="1"/>
  <c r="C48" i="2"/>
  <c r="G2" i="1" s="1"/>
  <c r="C47" i="2"/>
  <c r="F2" i="1" s="1"/>
  <c r="C46" i="2"/>
  <c r="C45" i="2"/>
  <c r="B10" i="1" l="1"/>
  <c r="K3" i="1"/>
  <c r="F10" i="1"/>
  <c r="G10" i="1"/>
  <c r="E2" i="1"/>
  <c r="E10" i="1" s="1"/>
  <c r="C2" i="1"/>
  <c r="C43" i="2"/>
  <c r="C49" i="2"/>
  <c r="I2" i="1" s="1"/>
  <c r="I10" i="1" s="1"/>
  <c r="C10" i="1" l="1"/>
  <c r="K2" i="1"/>
  <c r="B12" i="1" s="1"/>
  <c r="C113" i="7"/>
  <c r="C110" i="7" l="1"/>
  <c r="C94" i="7"/>
  <c r="C76" i="7"/>
  <c r="C51" i="7"/>
  <c r="C28" i="7"/>
  <c r="C114" i="7" l="1"/>
  <c r="C199" i="8" l="1"/>
  <c r="C256" i="4"/>
  <c r="C197" i="4"/>
  <c r="C120" i="4"/>
  <c r="C58" i="4"/>
  <c r="C257" i="4" l="1"/>
  <c r="C289" i="5" l="1"/>
  <c r="C5" i="2"/>
  <c r="C54" i="12" l="1"/>
  <c r="C41" i="3"/>
  <c r="C44" i="2" l="1"/>
  <c r="M10" i="1" l="1"/>
  <c r="K10" i="1" l="1"/>
  <c r="B13" i="1"/>
  <c r="B20" i="1" l="1"/>
</calcChain>
</file>

<file path=xl/sharedStrings.xml><?xml version="1.0" encoding="utf-8"?>
<sst xmlns="http://schemas.openxmlformats.org/spreadsheetml/2006/main" count="2822" uniqueCount="676">
  <si>
    <t>Raktár, műhely (m²)</t>
  </si>
  <si>
    <t>Terület összesen (m²)</t>
  </si>
  <si>
    <t>Ingatlan címe</t>
  </si>
  <si>
    <t>1091 Budapest, Kálvin tér 9.</t>
  </si>
  <si>
    <t>1088 Budapest, Reviczky u. 4.</t>
  </si>
  <si>
    <t>1037 Budapest, Bécsi u. 324.</t>
  </si>
  <si>
    <t>Mindösszesen:</t>
  </si>
  <si>
    <t>Lakószoba (m2)</t>
  </si>
  <si>
    <t>1085 Budapest, Horánszky utca 26</t>
  </si>
  <si>
    <t>Napi takarítás  m2</t>
  </si>
  <si>
    <t>Közlekedő, folyosó, lépcső (m²)</t>
  </si>
  <si>
    <t>1091 Budapest, Ráday utca 28.</t>
  </si>
  <si>
    <t>Ügyeletes takarító/fő</t>
  </si>
  <si>
    <t>1091 Budapest, Ráday u 28.</t>
  </si>
  <si>
    <t>1116 Budapest, Temesvár u. 18.</t>
  </si>
  <si>
    <t>Pincesszint</t>
  </si>
  <si>
    <t>greslap</t>
  </si>
  <si>
    <t>Teakonyha</t>
  </si>
  <si>
    <t>Raktár</t>
  </si>
  <si>
    <t>Férfi wc, mosdó</t>
  </si>
  <si>
    <t>Női wc, mosdó</t>
  </si>
  <si>
    <t>Közlekedő</t>
  </si>
  <si>
    <t>Mosoda</t>
  </si>
  <si>
    <t>Női mosdó</t>
  </si>
  <si>
    <t>Női wc</t>
  </si>
  <si>
    <t>Férfi mosdó</t>
  </si>
  <si>
    <t>Férfi wc</t>
  </si>
  <si>
    <t>Pinceszint összesen:</t>
  </si>
  <si>
    <t>Földszint</t>
  </si>
  <si>
    <t>tardosi vörösmészkő</t>
  </si>
  <si>
    <t>parketta</t>
  </si>
  <si>
    <t>Mosdó</t>
  </si>
  <si>
    <t>Mosdó, wc</t>
  </si>
  <si>
    <t>Iroda</t>
  </si>
  <si>
    <t>Földszint összesen</t>
  </si>
  <si>
    <t>I. emelet</t>
  </si>
  <si>
    <t>öntött műkő</t>
  </si>
  <si>
    <t>Szoba</t>
  </si>
  <si>
    <t>Wc</t>
  </si>
  <si>
    <t>I emelet összesen:</t>
  </si>
  <si>
    <t>II. emelet</t>
  </si>
  <si>
    <t>Konyha, étkező</t>
  </si>
  <si>
    <t>II. emelet összesen:</t>
  </si>
  <si>
    <t>III.emelet</t>
  </si>
  <si>
    <t>Tetőtér</t>
  </si>
  <si>
    <t>Tetőtér összesen:</t>
  </si>
  <si>
    <t>Megnevezés</t>
  </si>
  <si>
    <t>Nettó alapterület (m²)</t>
  </si>
  <si>
    <t>Padlóburkolat</t>
  </si>
  <si>
    <t>III.emelet összesen</t>
  </si>
  <si>
    <t>közlekedő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</si>
  <si>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</si>
  <si>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</si>
  <si>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</si>
  <si>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</si>
  <si>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</si>
  <si>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</si>
  <si>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</si>
  <si>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</si>
  <si>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</si>
  <si>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</si>
  <si>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</si>
  <si>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</si>
  <si>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</si>
  <si>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</si>
  <si>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</si>
  <si>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</si>
  <si>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</si>
  <si>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</si>
  <si>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</si>
  <si>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porta</t>
  </si>
  <si>
    <t>mettlachi</t>
  </si>
  <si>
    <t>kerámia</t>
  </si>
  <si>
    <t>raktár</t>
  </si>
  <si>
    <t>linóleum</t>
  </si>
  <si>
    <t>kerámia (greslap)</t>
  </si>
  <si>
    <t>konyha</t>
  </si>
  <si>
    <t>iroda</t>
  </si>
  <si>
    <t>öltöző</t>
  </si>
  <si>
    <t>117/b</t>
  </si>
  <si>
    <t>WC</t>
  </si>
  <si>
    <t>padlószőnyeg</t>
  </si>
  <si>
    <t>122/b</t>
  </si>
  <si>
    <t>217/b</t>
  </si>
  <si>
    <t>222/b</t>
  </si>
  <si>
    <t>317/b</t>
  </si>
  <si>
    <t>322/b</t>
  </si>
  <si>
    <t>csiszolt beton</t>
  </si>
  <si>
    <t>Tárgyaló</t>
  </si>
  <si>
    <t>Konyha</t>
  </si>
  <si>
    <t>Wc, mosdó</t>
  </si>
  <si>
    <t>I.emelet összesen:</t>
  </si>
  <si>
    <t>kőburkolat</t>
  </si>
  <si>
    <t>laminált</t>
  </si>
  <si>
    <t>Helyiség száma</t>
  </si>
  <si>
    <t>Belmagasság (cm)</t>
  </si>
  <si>
    <t>csiszolt beton+csúszásgátló gumilap</t>
  </si>
  <si>
    <t>Női WC</t>
  </si>
  <si>
    <t>5/a</t>
  </si>
  <si>
    <t>pvc</t>
  </si>
  <si>
    <t>mázas kerámia</t>
  </si>
  <si>
    <t>gres</t>
  </si>
  <si>
    <t>II.emelet összesen:</t>
  </si>
  <si>
    <t>Belmagasság(cm )</t>
  </si>
  <si>
    <t>Nettó alapterüle (m²)</t>
  </si>
  <si>
    <t>beton</t>
  </si>
  <si>
    <t>Férfi WC</t>
  </si>
  <si>
    <t>mozaiklap</t>
  </si>
  <si>
    <t>2</t>
  </si>
  <si>
    <t>ÖSSZESEN:</t>
  </si>
  <si>
    <r>
      <t>Nettó alapterüle (m</t>
    </r>
    <r>
      <rPr>
        <b/>
        <sz val="11"/>
        <color theme="1"/>
        <rFont val="Calibri"/>
        <family val="2"/>
        <charset val="238"/>
      </rPr>
      <t>²</t>
    </r>
    <r>
      <rPr>
        <b/>
        <i/>
        <sz val="11"/>
        <color theme="1"/>
        <rFont val="Calibri"/>
        <family val="2"/>
        <charset val="238"/>
      </rPr>
      <t>)</t>
    </r>
  </si>
  <si>
    <t>Alagsor</t>
  </si>
  <si>
    <t>gresslap</t>
  </si>
  <si>
    <t>Alagsor összesen:</t>
  </si>
  <si>
    <t>I. emelet:</t>
  </si>
  <si>
    <t>Folyosó</t>
  </si>
  <si>
    <t>kőlap</t>
  </si>
  <si>
    <t>I. emelet összesen:</t>
  </si>
  <si>
    <t>II.emelet:</t>
  </si>
  <si>
    <t>IV.emelet:</t>
  </si>
  <si>
    <t>könyvtár</t>
  </si>
  <si>
    <t>IV.emelet összesen:</t>
  </si>
  <si>
    <t>Belmagasság</t>
  </si>
  <si>
    <t>Pinceszint</t>
  </si>
  <si>
    <t>P00</t>
  </si>
  <si>
    <t>lapburkolat</t>
  </si>
  <si>
    <t>P01</t>
  </si>
  <si>
    <t>P02</t>
  </si>
  <si>
    <t>P03</t>
  </si>
  <si>
    <t>P04</t>
  </si>
  <si>
    <t>P05</t>
  </si>
  <si>
    <t>mosdó</t>
  </si>
  <si>
    <t>P06</t>
  </si>
  <si>
    <t>étkező</t>
  </si>
  <si>
    <t>cementsimítás</t>
  </si>
  <si>
    <t>P27</t>
  </si>
  <si>
    <t>P28</t>
  </si>
  <si>
    <t>zuhanyzó</t>
  </si>
  <si>
    <t>P29</t>
  </si>
  <si>
    <t>P30</t>
  </si>
  <si>
    <t>P31</t>
  </si>
  <si>
    <t>cemensimítás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</si>
  <si>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</si>
  <si>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</si>
  <si>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</si>
  <si>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</si>
  <si>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</si>
  <si>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</si>
  <si>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</si>
  <si>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</si>
  <si>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</si>
  <si>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</si>
  <si>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</si>
  <si>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</si>
  <si>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</si>
  <si>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P47</t>
  </si>
  <si>
    <t>01</t>
  </si>
  <si>
    <t>02</t>
  </si>
  <si>
    <t>03</t>
  </si>
  <si>
    <t>04</t>
  </si>
  <si>
    <t>05</t>
  </si>
  <si>
    <t>06</t>
  </si>
  <si>
    <t>07</t>
  </si>
  <si>
    <t>08</t>
  </si>
  <si>
    <t>szőnyegpadló</t>
  </si>
  <si>
    <t>010</t>
  </si>
  <si>
    <t>011</t>
  </si>
  <si>
    <t>012</t>
  </si>
  <si>
    <t>013</t>
  </si>
  <si>
    <t>014</t>
  </si>
  <si>
    <t>015</t>
  </si>
  <si>
    <t>016</t>
  </si>
  <si>
    <t>018</t>
  </si>
  <si>
    <t>019</t>
  </si>
  <si>
    <t>020</t>
  </si>
  <si>
    <t>lépcső</t>
  </si>
  <si>
    <t>mészkő</t>
  </si>
  <si>
    <t>021</t>
  </si>
  <si>
    <t>023</t>
  </si>
  <si>
    <t>025</t>
  </si>
  <si>
    <t>026</t>
  </si>
  <si>
    <t>027</t>
  </si>
  <si>
    <t>028</t>
  </si>
  <si>
    <t>női mosdó</t>
  </si>
  <si>
    <t>029</t>
  </si>
  <si>
    <t>030</t>
  </si>
  <si>
    <t>031</t>
  </si>
  <si>
    <t>032</t>
  </si>
  <si>
    <t>033</t>
  </si>
  <si>
    <t>034</t>
  </si>
  <si>
    <t>035</t>
  </si>
  <si>
    <t>036</t>
  </si>
  <si>
    <t>önt. burk.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</si>
  <si>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</si>
  <si>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</si>
  <si>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</si>
  <si>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</si>
  <si>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</si>
  <si>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</si>
  <si>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</si>
  <si>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</si>
  <si>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</si>
  <si>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</si>
  <si>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</si>
  <si>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</si>
  <si>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műkő</t>
  </si>
  <si>
    <t>049</t>
  </si>
  <si>
    <t>050</t>
  </si>
  <si>
    <t>051</t>
  </si>
  <si>
    <t>052</t>
  </si>
  <si>
    <t>053</t>
  </si>
  <si>
    <t>054</t>
  </si>
  <si>
    <t>Földszint összesen:</t>
  </si>
  <si>
    <t>Félemelet</t>
  </si>
  <si>
    <t>F01</t>
  </si>
  <si>
    <t>F02</t>
  </si>
  <si>
    <t>F03</t>
  </si>
  <si>
    <t>F04</t>
  </si>
  <si>
    <t>lapburk.</t>
  </si>
  <si>
    <t>F05</t>
  </si>
  <si>
    <t>F06</t>
  </si>
  <si>
    <t>F08</t>
  </si>
  <si>
    <t>F09</t>
  </si>
  <si>
    <t>Félemelet összesen:</t>
  </si>
  <si>
    <t>Pvc</t>
  </si>
  <si>
    <t>117/A</t>
  </si>
  <si>
    <t>park.+pvc</t>
  </si>
  <si>
    <t>250/1</t>
  </si>
  <si>
    <t>PVC</t>
  </si>
  <si>
    <t>Szo</t>
  </si>
  <si>
    <t>Mészkő</t>
  </si>
  <si>
    <t>III: emelet</t>
  </si>
  <si>
    <t>szalagpark.</t>
  </si>
  <si>
    <t>férfi WC</t>
  </si>
  <si>
    <t>III. emelet összesen:</t>
  </si>
  <si>
    <t>változó</t>
  </si>
  <si>
    <t>5/b</t>
  </si>
  <si>
    <t>14/1</t>
  </si>
  <si>
    <t>14/2/a</t>
  </si>
  <si>
    <t>14/2/b</t>
  </si>
  <si>
    <t>14/3</t>
  </si>
  <si>
    <t>17</t>
  </si>
  <si>
    <t>17/a</t>
  </si>
  <si>
    <t>18</t>
  </si>
  <si>
    <t>19</t>
  </si>
  <si>
    <t>20</t>
  </si>
  <si>
    <t>21</t>
  </si>
  <si>
    <t>22</t>
  </si>
  <si>
    <t>23</t>
  </si>
  <si>
    <t>24</t>
  </si>
  <si>
    <t>Tornaterem</t>
  </si>
  <si>
    <t>012/4</t>
  </si>
  <si>
    <t>Női öltöző</t>
  </si>
  <si>
    <t>012/5</t>
  </si>
  <si>
    <t>012/6</t>
  </si>
  <si>
    <t>012/7</t>
  </si>
  <si>
    <t>Férfi öltöző</t>
  </si>
  <si>
    <t>012/8</t>
  </si>
  <si>
    <t>25</t>
  </si>
  <si>
    <t>26</t>
  </si>
  <si>
    <t>27</t>
  </si>
  <si>
    <t>Könyvtár</t>
  </si>
  <si>
    <t>27/c</t>
  </si>
  <si>
    <t>28</t>
  </si>
  <si>
    <t>29/a</t>
  </si>
  <si>
    <t>29/b</t>
  </si>
  <si>
    <t>32/a</t>
  </si>
  <si>
    <t>32/b</t>
  </si>
  <si>
    <t>37</t>
  </si>
  <si>
    <t>41</t>
  </si>
  <si>
    <t>41/a</t>
  </si>
  <si>
    <t>42</t>
  </si>
  <si>
    <t>43</t>
  </si>
  <si>
    <t>45</t>
  </si>
  <si>
    <t>48</t>
  </si>
  <si>
    <t>48/a</t>
  </si>
  <si>
    <t>48/b</t>
  </si>
  <si>
    <t>48/b/1</t>
  </si>
  <si>
    <t>1/1</t>
  </si>
  <si>
    <t>rag. parketta</t>
  </si>
  <si>
    <t>1/2</t>
  </si>
  <si>
    <t>1/3</t>
  </si>
  <si>
    <t>1/3/1</t>
  </si>
  <si>
    <t>1/3/2</t>
  </si>
  <si>
    <t>1/3/3</t>
  </si>
  <si>
    <t>I/1</t>
  </si>
  <si>
    <t>I/1/1</t>
  </si>
  <si>
    <t>I/2</t>
  </si>
  <si>
    <t>I/3a</t>
  </si>
  <si>
    <t>I/3c</t>
  </si>
  <si>
    <t>kő lépcsőfokok</t>
  </si>
  <si>
    <t>I/4</t>
  </si>
  <si>
    <t>I/5/1</t>
  </si>
  <si>
    <t>I/5/2</t>
  </si>
  <si>
    <t>laminált park.</t>
  </si>
  <si>
    <t>2/a</t>
  </si>
  <si>
    <t>3/a</t>
  </si>
  <si>
    <t>4</t>
  </si>
  <si>
    <t>4/a</t>
  </si>
  <si>
    <t>1. lépcsőház</t>
  </si>
  <si>
    <t>2. lépcsőház</t>
  </si>
  <si>
    <t>5</t>
  </si>
  <si>
    <t>6</t>
  </si>
  <si>
    <t>7/1</t>
  </si>
  <si>
    <t>7/2</t>
  </si>
  <si>
    <t>8</t>
  </si>
  <si>
    <t>9</t>
  </si>
  <si>
    <t>10/1</t>
  </si>
  <si>
    <t>10/2</t>
  </si>
  <si>
    <t>10/3</t>
  </si>
  <si>
    <t>11</t>
  </si>
  <si>
    <t>12</t>
  </si>
  <si>
    <t>12/a</t>
  </si>
  <si>
    <t>12/b</t>
  </si>
  <si>
    <t>12/c</t>
  </si>
  <si>
    <t>12/d</t>
  </si>
  <si>
    <t>12/e</t>
  </si>
  <si>
    <t>hajópadló</t>
  </si>
  <si>
    <t>21/a</t>
  </si>
  <si>
    <t>23/a</t>
  </si>
  <si>
    <t>23/b</t>
  </si>
  <si>
    <t>29</t>
  </si>
  <si>
    <t>4. lépcsőház</t>
  </si>
  <si>
    <t>101/1</t>
  </si>
  <si>
    <t>rag.parketta</t>
  </si>
  <si>
    <t>101/2</t>
  </si>
  <si>
    <t>102/1</t>
  </si>
  <si>
    <t>102/2</t>
  </si>
  <si>
    <t>102/3</t>
  </si>
  <si>
    <t>102/4</t>
  </si>
  <si>
    <t xml:space="preserve">greslap </t>
  </si>
  <si>
    <t>108/1</t>
  </si>
  <si>
    <t>108/2</t>
  </si>
  <si>
    <t>108/3</t>
  </si>
  <si>
    <t>110/1</t>
  </si>
  <si>
    <t>113/1</t>
  </si>
  <si>
    <t>113/2</t>
  </si>
  <si>
    <t>113/3</t>
  </si>
  <si>
    <t>113/4</t>
  </si>
  <si>
    <t>114/1</t>
  </si>
  <si>
    <t>114/2</t>
  </si>
  <si>
    <t>115/1</t>
  </si>
  <si>
    <t>115/2</t>
  </si>
  <si>
    <t>116/a-b</t>
  </si>
  <si>
    <t>119/1</t>
  </si>
  <si>
    <t>119/2</t>
  </si>
  <si>
    <t>119/3</t>
  </si>
  <si>
    <t>120/1</t>
  </si>
  <si>
    <t>120/2</t>
  </si>
  <si>
    <t>120/3</t>
  </si>
  <si>
    <t>121/1</t>
  </si>
  <si>
    <t>121/2</t>
  </si>
  <si>
    <t>121/3</t>
  </si>
  <si>
    <t>123/1</t>
  </si>
  <si>
    <t>123/2</t>
  </si>
  <si>
    <t>124/1</t>
  </si>
  <si>
    <t>126/1</t>
  </si>
  <si>
    <t>126/2</t>
  </si>
  <si>
    <t>3. lépcsőház</t>
  </si>
  <si>
    <t>129/1</t>
  </si>
  <si>
    <t>129/2</t>
  </si>
  <si>
    <t>130/1</t>
  </si>
  <si>
    <t>130/3</t>
  </si>
  <si>
    <t>131/1</t>
  </si>
  <si>
    <t xml:space="preserve">Tárgyaló </t>
  </si>
  <si>
    <t>131/2</t>
  </si>
  <si>
    <t>131/3</t>
  </si>
  <si>
    <t>131/4</t>
  </si>
  <si>
    <t>132/1</t>
  </si>
  <si>
    <t>132/2</t>
  </si>
  <si>
    <t>132/3</t>
  </si>
  <si>
    <t>132/4</t>
  </si>
  <si>
    <t>201/1</t>
  </si>
  <si>
    <t>201/2</t>
  </si>
  <si>
    <t>201/3</t>
  </si>
  <si>
    <t>202/1</t>
  </si>
  <si>
    <t>202/2</t>
  </si>
  <si>
    <t>202/3</t>
  </si>
  <si>
    <t>1.lépcsőház</t>
  </si>
  <si>
    <t>205/1</t>
  </si>
  <si>
    <t>205/2</t>
  </si>
  <si>
    <t>205/3</t>
  </si>
  <si>
    <t>207/1</t>
  </si>
  <si>
    <t>208/1</t>
  </si>
  <si>
    <t>208/2</t>
  </si>
  <si>
    <t>208/3</t>
  </si>
  <si>
    <t>208/4</t>
  </si>
  <si>
    <t>210/1</t>
  </si>
  <si>
    <t>210/2</t>
  </si>
  <si>
    <t>210/3</t>
  </si>
  <si>
    <t>212/a</t>
  </si>
  <si>
    <t>228/1</t>
  </si>
  <si>
    <t>228/2</t>
  </si>
  <si>
    <t>229/1</t>
  </si>
  <si>
    <t>229/2</t>
  </si>
  <si>
    <t>231/a</t>
  </si>
  <si>
    <t>231/b</t>
  </si>
  <si>
    <t>233/a</t>
  </si>
  <si>
    <t>kőlépcső</t>
  </si>
  <si>
    <t xml:space="preserve">P1     -1/01  </t>
  </si>
  <si>
    <t xml:space="preserve">P2     -1/02  </t>
  </si>
  <si>
    <t xml:space="preserve">P3     -1/03   </t>
  </si>
  <si>
    <t xml:space="preserve">P4     -1/04   </t>
  </si>
  <si>
    <t xml:space="preserve">P5     -1/05   </t>
  </si>
  <si>
    <t xml:space="preserve">P6     -1/06 </t>
  </si>
  <si>
    <t xml:space="preserve">P7     -1/07   </t>
  </si>
  <si>
    <t xml:space="preserve">P8     -1/08   </t>
  </si>
  <si>
    <t xml:space="preserve">P9     -1/09   </t>
  </si>
  <si>
    <t xml:space="preserve">P10   -1/10   </t>
  </si>
  <si>
    <t xml:space="preserve">P11   -1/11   </t>
  </si>
  <si>
    <t xml:space="preserve">P12   -1/12   </t>
  </si>
  <si>
    <t>P13/1   -1/13/1</t>
  </si>
  <si>
    <t>P13/2   -1/13/2</t>
  </si>
  <si>
    <t>P13/3   -1/13/3</t>
  </si>
  <si>
    <t>P 14   -1/14</t>
  </si>
  <si>
    <t>P15    -1/15</t>
  </si>
  <si>
    <t>P16    -1/16</t>
  </si>
  <si>
    <t>P19    -1/19</t>
  </si>
  <si>
    <t>P20    -1/20</t>
  </si>
  <si>
    <t>P24   -1/24</t>
  </si>
  <si>
    <t xml:space="preserve">             Fsz/03</t>
  </si>
  <si>
    <t xml:space="preserve">             Fsz/05</t>
  </si>
  <si>
    <t xml:space="preserve">             Fsz/06/1</t>
  </si>
  <si>
    <t xml:space="preserve">             Fsz/06/2</t>
  </si>
  <si>
    <t>Fsz7     Fsz/07</t>
  </si>
  <si>
    <t>Fsz8     Fsz/08</t>
  </si>
  <si>
    <t>Fsz9     Fsz/09</t>
  </si>
  <si>
    <t xml:space="preserve">             Fsz/10/1</t>
  </si>
  <si>
    <t xml:space="preserve">             Fsz/10/2</t>
  </si>
  <si>
    <t xml:space="preserve">             Fsz/10/3</t>
  </si>
  <si>
    <t xml:space="preserve">             Fsz/11/1</t>
  </si>
  <si>
    <t xml:space="preserve">             Fsz/11/2</t>
  </si>
  <si>
    <t xml:space="preserve">             Fsz/11/3</t>
  </si>
  <si>
    <t xml:space="preserve">             Fsz/12</t>
  </si>
  <si>
    <t xml:space="preserve">             Fsz/13</t>
  </si>
  <si>
    <t xml:space="preserve">             Fsz/14</t>
  </si>
  <si>
    <t xml:space="preserve">             Fsz/17/1</t>
  </si>
  <si>
    <t xml:space="preserve">             Fsz/17/2</t>
  </si>
  <si>
    <t>Fsz18  Fsz/18</t>
  </si>
  <si>
    <t xml:space="preserve">              1/01</t>
  </si>
  <si>
    <t xml:space="preserve">              1/02</t>
  </si>
  <si>
    <t xml:space="preserve">              1/03</t>
  </si>
  <si>
    <t xml:space="preserve">              1/04/1</t>
  </si>
  <si>
    <t xml:space="preserve">              1/04/2</t>
  </si>
  <si>
    <t xml:space="preserve">              1/04/3</t>
  </si>
  <si>
    <t xml:space="preserve">              1/04/4</t>
  </si>
  <si>
    <t xml:space="preserve">              1/04/5</t>
  </si>
  <si>
    <t xml:space="preserve">              1/05</t>
  </si>
  <si>
    <t>106       1/06</t>
  </si>
  <si>
    <t>107       1/07</t>
  </si>
  <si>
    <t>108       1/08</t>
  </si>
  <si>
    <t>109       1/09</t>
  </si>
  <si>
    <t>110       1/10</t>
  </si>
  <si>
    <t xml:space="preserve">              1/11/1</t>
  </si>
  <si>
    <t xml:space="preserve">              1/11/2</t>
  </si>
  <si>
    <t xml:space="preserve">              1/12</t>
  </si>
  <si>
    <t>101       1/13/1</t>
  </si>
  <si>
    <t xml:space="preserve">              1/13/2</t>
  </si>
  <si>
    <t>101 A   1/13/3</t>
  </si>
  <si>
    <t>101 B   1/13/4</t>
  </si>
  <si>
    <t xml:space="preserve">              1/13/5</t>
  </si>
  <si>
    <t>101 C   1/13/6</t>
  </si>
  <si>
    <t>102       1/14/1</t>
  </si>
  <si>
    <t>102 A   1/14/2</t>
  </si>
  <si>
    <t xml:space="preserve">              1/14/3</t>
  </si>
  <si>
    <t xml:space="preserve">              1/14/4</t>
  </si>
  <si>
    <t>102 B   1/14/5</t>
  </si>
  <si>
    <t>103       1/15/1</t>
  </si>
  <si>
    <t>103 A   1/15/2</t>
  </si>
  <si>
    <t xml:space="preserve">              1/15/3</t>
  </si>
  <si>
    <t xml:space="preserve">              1/15/4</t>
  </si>
  <si>
    <t>103 B    1/15/5</t>
  </si>
  <si>
    <t xml:space="preserve">               2/01</t>
  </si>
  <si>
    <t xml:space="preserve">               2/02</t>
  </si>
  <si>
    <t xml:space="preserve">               2/03</t>
  </si>
  <si>
    <t>205        2/04/1</t>
  </si>
  <si>
    <t xml:space="preserve">               2/04/2</t>
  </si>
  <si>
    <t xml:space="preserve">               2/04/3</t>
  </si>
  <si>
    <t xml:space="preserve">               2/04/4</t>
  </si>
  <si>
    <t>205 A    2/04/5</t>
  </si>
  <si>
    <t>205 B    2/04/6</t>
  </si>
  <si>
    <t>204        2/05/1</t>
  </si>
  <si>
    <t xml:space="preserve">               2/05/2</t>
  </si>
  <si>
    <t xml:space="preserve">               2/05/3</t>
  </si>
  <si>
    <t xml:space="preserve">               2/05/4</t>
  </si>
  <si>
    <t>204 A    2/05/5</t>
  </si>
  <si>
    <t>204 B    2/05/6</t>
  </si>
  <si>
    <t xml:space="preserve">               2/06</t>
  </si>
  <si>
    <t>207        2/07/1</t>
  </si>
  <si>
    <t xml:space="preserve">               2/07/2</t>
  </si>
  <si>
    <t xml:space="preserve">               2/07/3</t>
  </si>
  <si>
    <t>207 A    2/07/4</t>
  </si>
  <si>
    <t>207 B    2/07/5</t>
  </si>
  <si>
    <t>206        2/08/1</t>
  </si>
  <si>
    <t xml:space="preserve">               2/08/2</t>
  </si>
  <si>
    <t>206        2/08/3</t>
  </si>
  <si>
    <t>201        2/09/1</t>
  </si>
  <si>
    <t xml:space="preserve">               2/09/2</t>
  </si>
  <si>
    <t>201 A    2/09/3</t>
  </si>
  <si>
    <t>201 B    2/09/4</t>
  </si>
  <si>
    <t xml:space="preserve">               2/09/5</t>
  </si>
  <si>
    <t>201 C    2/09/6</t>
  </si>
  <si>
    <t>202        2/10/1</t>
  </si>
  <si>
    <t>202 A    2/10/2</t>
  </si>
  <si>
    <t xml:space="preserve">               2/10/3</t>
  </si>
  <si>
    <t xml:space="preserve">               2/10/4</t>
  </si>
  <si>
    <t>202 B    2/10/5</t>
  </si>
  <si>
    <t>203        2/11/1</t>
  </si>
  <si>
    <t>203 A    2/11/2</t>
  </si>
  <si>
    <t xml:space="preserve">               2/11/3</t>
  </si>
  <si>
    <t xml:space="preserve">               2/11/4</t>
  </si>
  <si>
    <t>203 B     2/11/5</t>
  </si>
  <si>
    <t xml:space="preserve">                3/01</t>
  </si>
  <si>
    <t xml:space="preserve">                3/02</t>
  </si>
  <si>
    <t xml:space="preserve">                3/03</t>
  </si>
  <si>
    <t>305         3/04/1</t>
  </si>
  <si>
    <t xml:space="preserve">                3/04/2</t>
  </si>
  <si>
    <t xml:space="preserve">                3/04/3</t>
  </si>
  <si>
    <t xml:space="preserve">                3/04/4</t>
  </si>
  <si>
    <t>305 A     3/04/5</t>
  </si>
  <si>
    <t>305 B      3/04/6</t>
  </si>
  <si>
    <t>304          3/05/1</t>
  </si>
  <si>
    <t xml:space="preserve">                 3/05/2</t>
  </si>
  <si>
    <t xml:space="preserve">                 3/05/3</t>
  </si>
  <si>
    <t xml:space="preserve">                 3/05/4</t>
  </si>
  <si>
    <t>304 A      3/05/5</t>
  </si>
  <si>
    <t>304 B      3/05/6</t>
  </si>
  <si>
    <t xml:space="preserve">                 3/06</t>
  </si>
  <si>
    <t>307          3/07/1</t>
  </si>
  <si>
    <t xml:space="preserve">                 3/07/2</t>
  </si>
  <si>
    <t xml:space="preserve">                 3/07/3</t>
  </si>
  <si>
    <t>307 A      3/07/4</t>
  </si>
  <si>
    <t>307 B       3/07/5</t>
  </si>
  <si>
    <t>306           3/08/1</t>
  </si>
  <si>
    <t xml:space="preserve">                  3/08/2</t>
  </si>
  <si>
    <t>306           3/08/3</t>
  </si>
  <si>
    <t>301           3/09/1</t>
  </si>
  <si>
    <t xml:space="preserve">                  3/09/2</t>
  </si>
  <si>
    <t>301 A       3/09/3</t>
  </si>
  <si>
    <t>301 B       3/09/4</t>
  </si>
  <si>
    <t xml:space="preserve">                  3/09/5</t>
  </si>
  <si>
    <t>301 C       3/09/6</t>
  </si>
  <si>
    <t>302           3/10/1</t>
  </si>
  <si>
    <t>302 A       3/10/2</t>
  </si>
  <si>
    <t xml:space="preserve">                  3/10/3</t>
  </si>
  <si>
    <t xml:space="preserve">                  3/10/4</t>
  </si>
  <si>
    <t>302 B       3/10/5</t>
  </si>
  <si>
    <t>303           3/11/1</t>
  </si>
  <si>
    <t>303 A       3/11/2</t>
  </si>
  <si>
    <t xml:space="preserve">                  3/11/3</t>
  </si>
  <si>
    <t xml:space="preserve">                  3/11/4</t>
  </si>
  <si>
    <t>303 B       3/11/5</t>
  </si>
  <si>
    <t xml:space="preserve">                  4/01</t>
  </si>
  <si>
    <t xml:space="preserve">                  4/02</t>
  </si>
  <si>
    <t xml:space="preserve">                  4/03</t>
  </si>
  <si>
    <t>404           4/04/1</t>
  </si>
  <si>
    <t xml:space="preserve">                  4/04/2</t>
  </si>
  <si>
    <t xml:space="preserve">                  4/04/3</t>
  </si>
  <si>
    <t xml:space="preserve">                  4/04/4</t>
  </si>
  <si>
    <t>404 A       4/04/5</t>
  </si>
  <si>
    <t>404 B       4/04/6</t>
  </si>
  <si>
    <t>403           4/05/1</t>
  </si>
  <si>
    <t xml:space="preserve">                  4/05/2</t>
  </si>
  <si>
    <t>403           4/05/3</t>
  </si>
  <si>
    <t>405 C       4/06/1</t>
  </si>
  <si>
    <t>405 B       4/06/2</t>
  </si>
  <si>
    <t>405 A       4/06/3</t>
  </si>
  <si>
    <t>407           4/07</t>
  </si>
  <si>
    <t>406           4/08</t>
  </si>
  <si>
    <t xml:space="preserve">                  4/09</t>
  </si>
  <si>
    <t xml:space="preserve">                  4/10/1</t>
  </si>
  <si>
    <t xml:space="preserve">                  4/10/2</t>
  </si>
  <si>
    <t xml:space="preserve">                  4/11/1</t>
  </si>
  <si>
    <t xml:space="preserve">                  4/11/2</t>
  </si>
  <si>
    <t>401           4/12/1</t>
  </si>
  <si>
    <t>401 A       4/12/2</t>
  </si>
  <si>
    <t xml:space="preserve">                  4/12/3</t>
  </si>
  <si>
    <t xml:space="preserve">                  4/12/4</t>
  </si>
  <si>
    <t>401 B       4/12/5</t>
  </si>
  <si>
    <t>402           4/13/1</t>
  </si>
  <si>
    <t>402 A       4/13/2</t>
  </si>
  <si>
    <t xml:space="preserve">                  4/13/3</t>
  </si>
  <si>
    <t xml:space="preserve">                  4/13/4</t>
  </si>
  <si>
    <t>402 B        4/13/5</t>
  </si>
  <si>
    <t>Műhely</t>
  </si>
  <si>
    <t>Lépcső</t>
  </si>
  <si>
    <t>Földszint:</t>
  </si>
  <si>
    <t>lamináltlap</t>
  </si>
  <si>
    <t>vörös mészkő</t>
  </si>
  <si>
    <t>Járólap</t>
  </si>
  <si>
    <t>Ffi. Wc</t>
  </si>
  <si>
    <t>Tanári wc</t>
  </si>
  <si>
    <t>Laminált parketta</t>
  </si>
  <si>
    <t>Padlószőnyeg</t>
  </si>
  <si>
    <t>Lépcső, közlekedő</t>
  </si>
  <si>
    <t>Új 1</t>
  </si>
  <si>
    <t>Új 2</t>
  </si>
  <si>
    <t>Új 3</t>
  </si>
  <si>
    <t>Új 4</t>
  </si>
  <si>
    <t>Új 5</t>
  </si>
  <si>
    <t>Zuhanyzó</t>
  </si>
  <si>
    <t>T 1</t>
  </si>
  <si>
    <t>T 2</t>
  </si>
  <si>
    <t>Takszer.</t>
  </si>
  <si>
    <t>II.emelet</t>
  </si>
  <si>
    <t>Lécső</t>
  </si>
  <si>
    <t>304/a</t>
  </si>
  <si>
    <t>Lépcső, Közlekedő</t>
  </si>
  <si>
    <t>III. emelet</t>
  </si>
  <si>
    <t>Könytár</t>
  </si>
  <si>
    <t>V. épület Földszint</t>
  </si>
  <si>
    <t>V. épület Földszint összesen</t>
  </si>
  <si>
    <t>V. épület Félemelet összesen:</t>
  </si>
  <si>
    <t>V. épület I. emelet összesen:</t>
  </si>
  <si>
    <t>V. épület II.emelet összesen</t>
  </si>
  <si>
    <t>V. épület III. emelet összesen:</t>
  </si>
  <si>
    <t xml:space="preserve">VI. épület </t>
  </si>
  <si>
    <t>Oktatási helyiség</t>
  </si>
  <si>
    <t>VI. épület II. emelet összesen:</t>
  </si>
  <si>
    <t>MINDÖSSZESEN:</t>
  </si>
  <si>
    <t xml:space="preserve">WC </t>
  </si>
  <si>
    <t xml:space="preserve">Női WC </t>
  </si>
  <si>
    <t xml:space="preserve">Férfi WC </t>
  </si>
  <si>
    <t xml:space="preserve">Iroda, tárgyaló: </t>
  </si>
  <si>
    <t>Közlekedő, folyosó, lépcső:</t>
  </si>
  <si>
    <t>Raktár, műhely:</t>
  </si>
  <si>
    <t>Iroda, tárgyaló (m²)</t>
  </si>
  <si>
    <t>Közlekedő, folyosó</t>
  </si>
  <si>
    <t>Wc, mosdó (m2)</t>
  </si>
  <si>
    <t>Konyha, étkező (m²)</t>
  </si>
  <si>
    <r>
      <t>Oktatási helyiség, tornaterem (m</t>
    </r>
    <r>
      <rPr>
        <b/>
        <sz val="10"/>
        <color theme="1"/>
        <rFont val="Calibri"/>
        <family val="2"/>
        <charset val="238"/>
      </rPr>
      <t xml:space="preserve">²) </t>
    </r>
  </si>
  <si>
    <t>Konyha, étkező:</t>
  </si>
  <si>
    <t>WC, mosdó</t>
  </si>
  <si>
    <t>Étkező</t>
  </si>
  <si>
    <t>Oktatási helyiség:</t>
  </si>
  <si>
    <t>Zuhanyozó</t>
  </si>
  <si>
    <t xml:space="preserve">Lépcső </t>
  </si>
  <si>
    <t xml:space="preserve">Tanári WC </t>
  </si>
  <si>
    <t>Tanári WC</t>
  </si>
  <si>
    <t>Könyvtár:</t>
  </si>
  <si>
    <t xml:space="preserve">Raktár </t>
  </si>
  <si>
    <t>Férfi Wc</t>
  </si>
  <si>
    <t>Lakószoba</t>
  </si>
  <si>
    <t>Zuhanyzó (m2)</t>
  </si>
  <si>
    <t>Lakószoba:</t>
  </si>
  <si>
    <t>folyosó</t>
  </si>
  <si>
    <t>20/A</t>
  </si>
  <si>
    <t>22/A</t>
  </si>
  <si>
    <t>Közlekedő, lépcső</t>
  </si>
  <si>
    <t>320</t>
  </si>
  <si>
    <t xml:space="preserve">mosdó </t>
  </si>
  <si>
    <t>Öltöző</t>
  </si>
  <si>
    <t>Kárpitozott székek (db)</t>
  </si>
  <si>
    <t>Szőnyegek (m2)</t>
  </si>
  <si>
    <t>Függöny (m2)</t>
  </si>
  <si>
    <t>Kárpitozott ágy (db)</t>
  </si>
  <si>
    <t>Könyvtár (m2)</t>
  </si>
  <si>
    <t>Lift (m2)</t>
  </si>
  <si>
    <t>Funkció</t>
  </si>
  <si>
    <t>Rektori Hivatal</t>
  </si>
  <si>
    <t>Gazdasági Igazgatóság</t>
  </si>
  <si>
    <t>BTK oktatási épület</t>
  </si>
  <si>
    <t>BTK Diákotthon</t>
  </si>
  <si>
    <t>HTK oktatási épület</t>
  </si>
  <si>
    <t xml:space="preserve">Udvar </t>
  </si>
  <si>
    <t>Üveg felület (m²)</t>
  </si>
  <si>
    <t>Utcai járda (m²)</t>
  </si>
  <si>
    <t>Takarítási napok száma/ év *</t>
  </si>
  <si>
    <t>* Tájékoztató jellegű adat, a takarítási napok pontos száma változhat</t>
  </si>
  <si>
    <t>1091 Budapest, Kálvin tér 7/A.</t>
  </si>
  <si>
    <t>1085 Budapest, Horánszky utca 26.</t>
  </si>
  <si>
    <t>1146 Budapest, Dózsa György út 25-27.</t>
  </si>
  <si>
    <t>1 Nagytakarítás/év</t>
  </si>
  <si>
    <t>1088 Bp, Reviczky utca 6 - Múzeum utca 17.</t>
  </si>
  <si>
    <t xml:space="preserve">Opcionális ingatlan </t>
  </si>
  <si>
    <t>Közlekedő, folyosó, lépcső, közösségi tér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</si>
</sst>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2" borderId="0" xfId="0" applyFill="1" applyAlignment="1"/>
    <xf numFmtId="0" fontId="0" fillId="0" borderId="0" xfId="0" applyBorder="1"/>
    <xf numFmtId="0" fontId="1" fillId="0" borderId="1" xfId="0" applyFont="1" applyBorder="1"/>
    <xf numFmtId="0" fontId="0" fillId="0" borderId="1" xfId="0" applyBorder="1"/>
    <xf numFmtId="0" fontId="1" fillId="3" borderId="1" xfId="0" applyFont="1" applyFill="1" applyBorder="1"/>
    <xf numFmtId="2" fontId="0" fillId="0" borderId="1" xfId="0" applyNumberFormat="1" applyBorder="1" applyAlignment="1">
      <alignment horizontal="right"/>
    </xf>
    <xf numFmtId="0" fontId="0" fillId="0" borderId="32" xfId="0" applyBorder="1"/>
    <xf numFmtId="0" fontId="0" fillId="3" borderId="1" xfId="0" applyFill="1" applyBorder="1"/>
    <xf numFmtId="49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4" borderId="1" xfId="0" applyFont="1" applyFill="1" applyBorder="1"/>
    <xf numFmtId="49" fontId="1" fillId="4" borderId="1" xfId="0" applyNumberFormat="1" applyFont="1" applyFill="1" applyBorder="1"/>
    <xf numFmtId="4" fontId="1" fillId="4" borderId="1" xfId="0" applyNumberFormat="1" applyFont="1" applyFill="1" applyBorder="1" applyAlignment="1">
      <alignment horizontal="right"/>
    </xf>
    <xf numFmtId="0" fontId="0" fillId="0" borderId="1" xfId="0" applyFon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3" borderId="36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1" fillId="4" borderId="36" xfId="0" applyFont="1" applyFill="1" applyBorder="1"/>
    <xf numFmtId="0" fontId="6" fillId="5" borderId="1" xfId="0" applyFont="1" applyFill="1" applyBorder="1"/>
    <xf numFmtId="0" fontId="1" fillId="5" borderId="1" xfId="0" applyFont="1" applyFill="1" applyBorder="1"/>
    <xf numFmtId="0" fontId="0" fillId="5" borderId="1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2" fontId="4" fillId="4" borderId="38" xfId="0" applyNumberFormat="1" applyFont="1" applyFill="1" applyBorder="1" applyAlignment="1">
      <alignment horizontal="right" vertical="center"/>
    </xf>
    <xf numFmtId="2" fontId="0" fillId="3" borderId="1" xfId="0" applyNumberFormat="1" applyFill="1" applyBorder="1" applyAlignment="1">
      <alignment horizontal="right"/>
    </xf>
    <xf numFmtId="49" fontId="0" fillId="3" borderId="1" xfId="0" applyNumberFormat="1" applyFont="1" applyFill="1" applyBorder="1"/>
    <xf numFmtId="2" fontId="1" fillId="3" borderId="1" xfId="0" applyNumberFormat="1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/>
    </xf>
    <xf numFmtId="0" fontId="0" fillId="4" borderId="1" xfId="0" applyFont="1" applyFill="1" applyBorder="1"/>
    <xf numFmtId="0" fontId="4" fillId="4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4" borderId="33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3" borderId="3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center"/>
    </xf>
    <xf numFmtId="0" fontId="0" fillId="0" borderId="36" xfId="0" applyFont="1" applyBorder="1"/>
    <xf numFmtId="0" fontId="0" fillId="3" borderId="36" xfId="0" applyFont="1" applyFill="1" applyBorder="1"/>
    <xf numFmtId="0" fontId="0" fillId="0" borderId="37" xfId="0" applyFont="1" applyFill="1" applyBorder="1"/>
    <xf numFmtId="0" fontId="0" fillId="0" borderId="0" xfId="0" applyFont="1" applyBorder="1"/>
    <xf numFmtId="0" fontId="0" fillId="0" borderId="0" xfId="0" applyFont="1" applyAlignment="1">
      <alignment horizontal="center"/>
    </xf>
    <xf numFmtId="49" fontId="4" fillId="4" borderId="25" xfId="0" applyNumberFormat="1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49" fontId="0" fillId="0" borderId="0" xfId="0" applyNumberFormat="1" applyFont="1"/>
    <xf numFmtId="49" fontId="0" fillId="0" borderId="1" xfId="0" applyNumberFormat="1" applyFont="1" applyBorder="1"/>
    <xf numFmtId="0" fontId="0" fillId="0" borderId="31" xfId="0" applyFont="1" applyBorder="1"/>
    <xf numFmtId="0" fontId="0" fillId="3" borderId="1" xfId="0" applyFont="1" applyFill="1" applyBorder="1"/>
    <xf numFmtId="0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0" fillId="0" borderId="2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49" fontId="1" fillId="3" borderId="32" xfId="0" applyNumberFormat="1" applyFont="1" applyFill="1" applyBorder="1"/>
    <xf numFmtId="49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2" fontId="1" fillId="2" borderId="32" xfId="0" applyNumberFormat="1" applyFont="1" applyFill="1" applyBorder="1" applyAlignment="1">
      <alignment horizontal="center"/>
    </xf>
    <xf numFmtId="49" fontId="1" fillId="2" borderId="32" xfId="0" applyNumberFormat="1" applyFont="1" applyFill="1" applyBorder="1"/>
    <xf numFmtId="49" fontId="0" fillId="2" borderId="1" xfId="0" applyNumberFormat="1" applyFont="1" applyFill="1" applyBorder="1" applyAlignment="1"/>
    <xf numFmtId="2" fontId="0" fillId="2" borderId="32" xfId="0" applyNumberFormat="1" applyFont="1" applyFill="1" applyBorder="1" applyAlignment="1">
      <alignment horizontal="center"/>
    </xf>
    <xf numFmtId="49" fontId="0" fillId="2" borderId="32" xfId="0" applyNumberFormat="1" applyFont="1" applyFill="1" applyBorder="1"/>
    <xf numFmtId="0" fontId="0" fillId="2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2" fontId="0" fillId="0" borderId="0" xfId="0" applyNumberFormat="1"/>
    <xf numFmtId="0" fontId="1" fillId="4" borderId="1" xfId="0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right" wrapText="1"/>
    </xf>
    <xf numFmtId="3" fontId="10" fillId="2" borderId="3" xfId="0" applyNumberFormat="1" applyFont="1" applyFill="1" applyBorder="1" applyAlignment="1">
      <alignment horizontal="right" wrapText="1"/>
    </xf>
    <xf numFmtId="3" fontId="10" fillId="2" borderId="4" xfId="0" applyNumberFormat="1" applyFont="1" applyFill="1" applyBorder="1" applyAlignment="1">
      <alignment horizontal="right" wrapText="1"/>
    </xf>
    <xf numFmtId="3" fontId="10" fillId="2" borderId="10" xfId="0" applyNumberFormat="1" applyFont="1" applyFill="1" applyBorder="1" applyAlignment="1">
      <alignment horizontal="right" wrapText="1"/>
    </xf>
    <xf numFmtId="3" fontId="10" fillId="2" borderId="6" xfId="0" applyNumberFormat="1" applyFont="1" applyFill="1" applyBorder="1" applyAlignment="1">
      <alignment horizontal="right" wrapText="1"/>
    </xf>
    <xf numFmtId="3" fontId="10" fillId="2" borderId="7" xfId="0" applyNumberFormat="1" applyFont="1" applyFill="1" applyBorder="1" applyAlignment="1">
      <alignment horizontal="right" wrapText="1"/>
    </xf>
    <xf numFmtId="3" fontId="10" fillId="0" borderId="8" xfId="0" applyNumberFormat="1" applyFont="1" applyBorder="1" applyAlignment="1">
      <alignment horizontal="right" wrapText="1"/>
    </xf>
    <xf numFmtId="3" fontId="10" fillId="0" borderId="3" xfId="0" applyNumberFormat="1" applyFont="1" applyBorder="1" applyAlignment="1">
      <alignment horizontal="righ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9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0" xfId="0" applyNumberFormat="1" applyFont="1" applyAlignment="1">
      <alignment wrapText="1"/>
    </xf>
    <xf numFmtId="3" fontId="10" fillId="0" borderId="30" xfId="0" applyNumberFormat="1" applyFont="1" applyBorder="1" applyAlignment="1">
      <alignment horizontal="right" wrapText="1"/>
    </xf>
    <xf numFmtId="3" fontId="10" fillId="0" borderId="28" xfId="0" applyNumberFormat="1" applyFont="1" applyBorder="1" applyAlignment="1">
      <alignment horizontal="right" wrapText="1"/>
    </xf>
    <xf numFmtId="3" fontId="10" fillId="3" borderId="28" xfId="0" applyNumberFormat="1" applyFont="1" applyFill="1" applyBorder="1" applyAlignment="1">
      <alignment horizontal="right" wrapText="1"/>
    </xf>
    <xf numFmtId="3" fontId="10" fillId="0" borderId="29" xfId="0" applyNumberFormat="1" applyFont="1" applyBorder="1" applyAlignment="1">
      <alignment horizontal="right" wrapText="1"/>
    </xf>
    <xf numFmtId="3" fontId="10" fillId="0" borderId="10" xfId="0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right" wrapText="1"/>
    </xf>
    <xf numFmtId="3" fontId="10" fillId="0" borderId="7" xfId="0" applyNumberFormat="1" applyFont="1" applyBorder="1" applyAlignment="1">
      <alignment horizontal="right" wrapText="1"/>
    </xf>
    <xf numFmtId="3" fontId="10" fillId="0" borderId="19" xfId="0" applyNumberFormat="1" applyFont="1" applyBorder="1" applyAlignment="1">
      <alignment horizontal="right" wrapText="1"/>
    </xf>
    <xf numFmtId="3" fontId="10" fillId="0" borderId="20" xfId="0" applyNumberFormat="1" applyFont="1" applyBorder="1" applyAlignment="1">
      <alignment horizontal="right" wrapText="1"/>
    </xf>
    <xf numFmtId="3" fontId="10" fillId="0" borderId="21" xfId="0" applyNumberFormat="1" applyFont="1" applyBorder="1" applyAlignment="1">
      <alignment horizontal="right" wrapText="1"/>
    </xf>
    <xf numFmtId="0" fontId="8" fillId="3" borderId="2" xfId="0" applyFont="1" applyFill="1" applyBorder="1"/>
    <xf numFmtId="3" fontId="8" fillId="3" borderId="24" xfId="0" applyNumberFormat="1" applyFont="1" applyFill="1" applyBorder="1" applyAlignment="1">
      <alignment wrapText="1"/>
    </xf>
    <xf numFmtId="3" fontId="8" fillId="3" borderId="22" xfId="0" applyNumberFormat="1" applyFont="1" applyFill="1" applyBorder="1" applyAlignment="1">
      <alignment wrapText="1"/>
    </xf>
    <xf numFmtId="3" fontId="8" fillId="3" borderId="23" xfId="0" applyNumberFormat="1" applyFont="1" applyFill="1" applyBorder="1" applyAlignment="1">
      <alignment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/>
    <xf numFmtId="3" fontId="10" fillId="0" borderId="26" xfId="0" applyNumberFormat="1" applyFont="1" applyBorder="1" applyAlignment="1">
      <alignment wrapText="1"/>
    </xf>
    <xf numFmtId="3" fontId="10" fillId="0" borderId="3" xfId="0" applyNumberFormat="1" applyFont="1" applyBorder="1" applyAlignment="1">
      <alignment wrapText="1"/>
    </xf>
    <xf numFmtId="0" fontId="8" fillId="3" borderId="13" xfId="0" applyFont="1" applyFill="1" applyBorder="1" applyAlignment="1"/>
    <xf numFmtId="3" fontId="10" fillId="0" borderId="27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wrapText="1"/>
    </xf>
    <xf numFmtId="0" fontId="8" fillId="3" borderId="12" xfId="0" applyFont="1" applyFill="1" applyBorder="1"/>
    <xf numFmtId="0" fontId="8" fillId="3" borderId="18" xfId="0" applyFont="1" applyFill="1" applyBorder="1"/>
    <xf numFmtId="3" fontId="10" fillId="0" borderId="25" xfId="0" applyNumberFormat="1" applyFont="1" applyBorder="1" applyAlignment="1">
      <alignment wrapText="1"/>
    </xf>
    <xf numFmtId="3" fontId="10" fillId="0" borderId="22" xfId="0" applyNumberFormat="1" applyFont="1" applyBorder="1" applyAlignment="1">
      <alignment wrapText="1"/>
    </xf>
    <xf numFmtId="3" fontId="8" fillId="3" borderId="25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8" fillId="6" borderId="11" xfId="0" applyFont="1" applyFill="1" applyBorder="1" applyAlignment="1"/>
    <xf numFmtId="0" fontId="8" fillId="6" borderId="13" xfId="0" applyFont="1" applyFill="1" applyBorder="1" applyAlignment="1"/>
    <xf numFmtId="0" fontId="8" fillId="6" borderId="18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4" fontId="0" fillId="0" borderId="0" xfId="0" applyNumberFormat="1" applyAlignment="1">
      <alignment horizontal="center"/>
    </xf>
    <xf numFmtId="4" fontId="0" fillId="0" borderId="0" xfId="0" applyNumberFormat="1" applyFont="1" applyAlignment="1">
      <alignment horizontal="center" vertical="center"/>
    </xf>
    <xf numFmtId="3" fontId="10" fillId="0" borderId="3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10" fillId="0" borderId="22" xfId="0" applyNumberFormat="1" applyFont="1" applyBorder="1" applyAlignment="1">
      <alignment horizontal="center" wrapText="1"/>
    </xf>
    <xf numFmtId="3" fontId="8" fillId="3" borderId="22" xfId="0" applyNumberFormat="1" applyFont="1" applyFill="1" applyBorder="1" applyAlignment="1">
      <alignment horizontal="center" wrapText="1"/>
    </xf>
    <xf numFmtId="4" fontId="0" fillId="0" borderId="0" xfId="0" applyNumberFormat="1" applyFont="1"/>
    <xf numFmtId="164" fontId="1" fillId="3" borderId="1" xfId="0" applyNumberFormat="1" applyFont="1" applyFill="1" applyBorder="1"/>
    <xf numFmtId="0" fontId="8" fillId="4" borderId="23" xfId="0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wrapText="1"/>
    </xf>
    <xf numFmtId="1" fontId="10" fillId="2" borderId="5" xfId="0" applyNumberFormat="1" applyFont="1" applyFill="1" applyBorder="1" applyAlignment="1">
      <alignment wrapText="1"/>
    </xf>
    <xf numFmtId="1" fontId="10" fillId="0" borderId="5" xfId="0" applyNumberFormat="1" applyFont="1" applyBorder="1" applyAlignment="1">
      <alignment wrapText="1"/>
    </xf>
    <xf numFmtId="1" fontId="10" fillId="2" borderId="23" xfId="0" applyNumberFormat="1" applyFont="1" applyFill="1" applyBorder="1" applyAlignment="1">
      <alignment wrapText="1"/>
    </xf>
    <xf numFmtId="1" fontId="8" fillId="3" borderId="23" xfId="0" applyNumberFormat="1" applyFont="1" applyFill="1" applyBorder="1" applyAlignment="1">
      <alignment wrapText="1"/>
    </xf>
    <xf numFmtId="3" fontId="10" fillId="0" borderId="44" xfId="0" applyNumberFormat="1" applyFont="1" applyBorder="1" applyAlignment="1">
      <alignment wrapText="1"/>
    </xf>
    <xf numFmtId="3" fontId="10" fillId="0" borderId="32" xfId="0" applyNumberFormat="1" applyFont="1" applyBorder="1" applyAlignment="1">
      <alignment wrapText="1"/>
    </xf>
    <xf numFmtId="3" fontId="10" fillId="0" borderId="32" xfId="0" applyNumberFormat="1" applyFont="1" applyBorder="1" applyAlignment="1">
      <alignment horizontal="center" wrapText="1"/>
    </xf>
    <xf numFmtId="1" fontId="10" fillId="2" borderId="45" xfId="0" applyNumberFormat="1" applyFont="1" applyFill="1" applyBorder="1" applyAlignment="1">
      <alignment wrapText="1"/>
    </xf>
    <xf numFmtId="3" fontId="10" fillId="0" borderId="46" xfId="0" applyNumberFormat="1" applyFont="1" applyBorder="1" applyAlignment="1">
      <alignment wrapText="1"/>
    </xf>
    <xf numFmtId="3" fontId="10" fillId="0" borderId="6" xfId="0" applyNumberFormat="1" applyFont="1" applyBorder="1" applyAlignment="1">
      <alignment wrapText="1"/>
    </xf>
    <xf numFmtId="3" fontId="10" fillId="0" borderId="6" xfId="0" applyNumberFormat="1" applyFont="1" applyBorder="1" applyAlignment="1">
      <alignment horizontal="center" wrapText="1"/>
    </xf>
    <xf numFmtId="1" fontId="10" fillId="2" borderId="7" xfId="0" applyNumberFormat="1" applyFont="1" applyFill="1" applyBorder="1" applyAlignment="1">
      <alignment wrapText="1"/>
    </xf>
    <xf numFmtId="3" fontId="10" fillId="2" borderId="46" xfId="0" applyNumberFormat="1" applyFont="1" applyFill="1" applyBorder="1" applyAlignment="1">
      <alignment horizontal="right" wrapText="1"/>
    </xf>
    <xf numFmtId="3" fontId="10" fillId="3" borderId="20" xfId="0" applyNumberFormat="1" applyFont="1" applyFill="1" applyBorder="1" applyAlignment="1">
      <alignment horizontal="right" wrapText="1"/>
    </xf>
    <xf numFmtId="3" fontId="10" fillId="3" borderId="6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13" xfId="0" applyFont="1" applyBorder="1"/>
    <xf numFmtId="0" fontId="10" fillId="0" borderId="12" xfId="0" applyFont="1" applyBorder="1"/>
    <xf numFmtId="0" fontId="10" fillId="0" borderId="2" xfId="0" applyFont="1" applyBorder="1"/>
    <xf numFmtId="2" fontId="1" fillId="0" borderId="1" xfId="0" applyNumberFormat="1" applyFont="1" applyBorder="1" applyAlignment="1">
      <alignment horizontal="center" vertical="center"/>
    </xf>
    <xf numFmtId="0" fontId="8" fillId="7" borderId="0" xfId="0" applyFont="1" applyFill="1" applyBorder="1"/>
    <xf numFmtId="0" fontId="0" fillId="7" borderId="0" xfId="0" applyFill="1" applyAlignment="1">
      <alignment wrapText="1"/>
    </xf>
    <xf numFmtId="0" fontId="8" fillId="3" borderId="11" xfId="0" applyFont="1" applyFill="1" applyBorder="1" applyAlignment="1">
      <alignment wrapText="1"/>
    </xf>
    <xf numFmtId="0" fontId="8" fillId="6" borderId="11" xfId="0" applyFont="1" applyFill="1" applyBorder="1" applyAlignment="1">
      <alignment wrapText="1"/>
    </xf>
    <xf numFmtId="3" fontId="10" fillId="2" borderId="25" xfId="0" applyNumberFormat="1" applyFont="1" applyFill="1" applyBorder="1" applyAlignment="1">
      <alignment horizontal="right" wrapText="1"/>
    </xf>
    <xf numFmtId="3" fontId="10" fillId="2" borderId="22" xfId="0" applyNumberFormat="1" applyFont="1" applyFill="1" applyBorder="1" applyAlignment="1">
      <alignment horizontal="right" wrapText="1"/>
    </xf>
    <xf numFmtId="3" fontId="10" fillId="2" borderId="23" xfId="0" applyNumberFormat="1" applyFont="1" applyFill="1" applyBorder="1" applyAlignment="1">
      <alignment horizontal="right" wrapText="1"/>
    </xf>
    <xf numFmtId="3" fontId="8" fillId="3" borderId="22" xfId="0" applyNumberFormat="1" applyFont="1" applyFill="1" applyBorder="1" applyAlignment="1">
      <alignment horizontal="right" wrapText="1"/>
    </xf>
    <xf numFmtId="0" fontId="8" fillId="8" borderId="14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3" fontId="10" fillId="0" borderId="32" xfId="0" applyNumberFormat="1" applyFont="1" applyBorder="1" applyAlignment="1">
      <alignment horizontal="right" wrapText="1"/>
    </xf>
    <xf numFmtId="3" fontId="10" fillId="0" borderId="22" xfId="0" applyNumberFormat="1" applyFont="1" applyBorder="1" applyAlignment="1">
      <alignment horizontal="right" wrapText="1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49" fontId="1" fillId="3" borderId="36" xfId="0" applyNumberFormat="1" applyFont="1" applyFill="1" applyBorder="1" applyAlignment="1">
      <alignment horizontal="left" vertical="center"/>
    </xf>
    <xf numFmtId="49" fontId="1" fillId="3" borderId="9" xfId="0" applyNumberFormat="1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9" fontId="1" fillId="3" borderId="36" xfId="0" applyNumberFormat="1" applyFont="1" applyFill="1" applyBorder="1" applyAlignment="1">
      <alignment horizontal="left"/>
    </xf>
    <xf numFmtId="49" fontId="1" fillId="3" borderId="9" xfId="0" applyNumberFormat="1" applyFont="1" applyFill="1" applyBorder="1" applyAlignment="1">
      <alignment horizontal="left"/>
    </xf>
    <xf numFmtId="49" fontId="1" fillId="4" borderId="36" xfId="0" applyNumberFormat="1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49" fontId="1" fillId="5" borderId="36" xfId="0" applyNumberFormat="1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3" borderId="36" xfId="0" applyFont="1" applyFill="1" applyBorder="1" applyAlignment="1"/>
    <xf numFmtId="0" fontId="1" fillId="3" borderId="9" xfId="0" applyFont="1" applyFill="1" applyBorder="1" applyAlignment="1"/>
    <xf numFmtId="49" fontId="1" fillId="3" borderId="36" xfId="0" applyNumberFormat="1" applyFont="1" applyFill="1" applyBorder="1" applyAlignment="1"/>
    <xf numFmtId="49" fontId="1" fillId="3" borderId="9" xfId="0" applyNumberFormat="1" applyFont="1" applyFill="1" applyBorder="1" applyAlignment="1"/>
    <xf numFmtId="0" fontId="1" fillId="0" borderId="35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49" fontId="1" fillId="2" borderId="36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Normal="100" zoomScalePageLayoutView="89" workbookViewId="0">
      <selection activeCell="S8" sqref="S8"/>
    </sheetView>
  </sheetViews>
  <sheetFormatPr defaultRowHeight="15" x14ac:dyDescent="0.25"/>
  <cols>
    <col min="1" max="1" width="29.28515625" customWidth="1"/>
    <col min="2" max="2" width="10.28515625" style="1" customWidth="1"/>
    <col min="3" max="3" width="8.5703125" style="1" customWidth="1"/>
    <col min="4" max="4" width="8.85546875" style="1" customWidth="1"/>
    <col min="5" max="5" width="12" style="1" customWidth="1"/>
    <col min="6" max="6" width="11.140625" style="1" customWidth="1"/>
    <col min="7" max="7" width="10.42578125" style="1" customWidth="1"/>
    <col min="8" max="8" width="10.7109375" style="1" customWidth="1"/>
    <col min="9" max="10" width="10.85546875" style="1" customWidth="1"/>
    <col min="11" max="11" width="8.85546875" style="1" customWidth="1"/>
    <col min="12" max="12" width="8.7109375" style="1" customWidth="1"/>
    <col min="13" max="13" width="11" style="1" customWidth="1"/>
  </cols>
  <sheetData>
    <row r="1" spans="1:14" s="2" customFormat="1" ht="51.75" thickBot="1" x14ac:dyDescent="0.3">
      <c r="A1" s="110" t="s">
        <v>2</v>
      </c>
      <c r="B1" s="111" t="s">
        <v>630</v>
      </c>
      <c r="C1" s="112" t="s">
        <v>626</v>
      </c>
      <c r="D1" s="112" t="s">
        <v>7</v>
      </c>
      <c r="E1" s="112" t="s">
        <v>10</v>
      </c>
      <c r="F1" s="112" t="s">
        <v>629</v>
      </c>
      <c r="G1" s="112" t="s">
        <v>628</v>
      </c>
      <c r="H1" s="112" t="s">
        <v>643</v>
      </c>
      <c r="I1" s="112" t="s">
        <v>0</v>
      </c>
      <c r="J1" s="112" t="s">
        <v>656</v>
      </c>
      <c r="K1" s="112" t="s">
        <v>1</v>
      </c>
      <c r="L1" s="112" t="s">
        <v>665</v>
      </c>
      <c r="M1" s="113" t="s">
        <v>666</v>
      </c>
      <c r="N1" s="113" t="s">
        <v>664</v>
      </c>
    </row>
    <row r="2" spans="1:14" s="3" customFormat="1" x14ac:dyDescent="0.25">
      <c r="A2" s="156" t="s">
        <v>3</v>
      </c>
      <c r="B2" s="114">
        <v>0</v>
      </c>
      <c r="C2" s="115">
        <f>'Kálvin tér 9.'!C45</f>
        <v>284.42999999999995</v>
      </c>
      <c r="D2" s="115">
        <v>0</v>
      </c>
      <c r="E2" s="115">
        <f>'Kálvin tér 9.'!C46</f>
        <v>161.14999999999998</v>
      </c>
      <c r="F2" s="115">
        <f>'Kálvin tér 9.'!C47</f>
        <v>50.07</v>
      </c>
      <c r="G2" s="115">
        <f>'Kálvin tér 9.'!C48</f>
        <v>12.510000000000002</v>
      </c>
      <c r="H2" s="115">
        <v>0</v>
      </c>
      <c r="I2" s="115">
        <f>'Kálvin tér 9.'!C49</f>
        <v>38.769999999999996</v>
      </c>
      <c r="J2" s="115">
        <v>0</v>
      </c>
      <c r="K2" s="129">
        <f t="shared" ref="K2:K6" si="0">SUM(B2:J2)</f>
        <v>546.92999999999995</v>
      </c>
      <c r="L2" s="115">
        <v>375.9</v>
      </c>
      <c r="M2" s="116">
        <v>74.69</v>
      </c>
      <c r="N2" s="116">
        <v>0</v>
      </c>
    </row>
    <row r="3" spans="1:14" s="3" customFormat="1" ht="15.75" thickBot="1" x14ac:dyDescent="0.3">
      <c r="A3" s="157" t="s">
        <v>669</v>
      </c>
      <c r="B3" s="117">
        <f>'Kálvin tér 7.'!C43</f>
        <v>91.71</v>
      </c>
      <c r="C3" s="118">
        <f>'Kálvin tér 7.'!C44</f>
        <v>350.03000000000003</v>
      </c>
      <c r="D3" s="118">
        <v>0</v>
      </c>
      <c r="E3" s="118">
        <f>'Kálvin tér 7.'!C45</f>
        <v>109.19</v>
      </c>
      <c r="F3" s="118">
        <f>'Kálvin tér 7.'!C46</f>
        <v>51.69</v>
      </c>
      <c r="G3" s="118">
        <f>'Kálvin tér 7.'!C47</f>
        <v>31.34</v>
      </c>
      <c r="H3" s="118">
        <v>0</v>
      </c>
      <c r="I3" s="118">
        <f>'Kálvin tér 7.'!C48</f>
        <v>14.320000000000002</v>
      </c>
      <c r="J3" s="118">
        <v>0</v>
      </c>
      <c r="K3" s="185">
        <f t="shared" si="0"/>
        <v>648.2800000000002</v>
      </c>
      <c r="L3" s="118">
        <v>268</v>
      </c>
      <c r="M3" s="119">
        <v>0</v>
      </c>
      <c r="N3" s="119">
        <v>0</v>
      </c>
    </row>
    <row r="4" spans="1:14" ht="26.25" x14ac:dyDescent="0.25">
      <c r="A4" s="195" t="s">
        <v>671</v>
      </c>
      <c r="B4" s="120">
        <f>'Dózsa György út 25-27'!C259</f>
        <v>1749.8399999999997</v>
      </c>
      <c r="C4" s="121">
        <f>'Dózsa György út 25-27'!C260</f>
        <v>911.40000000000009</v>
      </c>
      <c r="D4" s="121">
        <v>0</v>
      </c>
      <c r="E4" s="121">
        <f>'Dózsa György út 25-27'!C261</f>
        <v>1680.1200000000003</v>
      </c>
      <c r="F4" s="121">
        <f>'Dózsa György út 25-27'!C262</f>
        <v>63.77</v>
      </c>
      <c r="G4" s="121">
        <f>'Dózsa György út 25-27'!C263</f>
        <v>228.52999999999997</v>
      </c>
      <c r="H4" s="121">
        <f>'Dózsa György út 25-27'!C264</f>
        <v>19.72</v>
      </c>
      <c r="I4" s="121">
        <f>'Dózsa György út 25-27'!C265</f>
        <v>540.9699999999998</v>
      </c>
      <c r="J4" s="121">
        <f>'Dózsa György út 25-27'!C266</f>
        <v>84.44</v>
      </c>
      <c r="K4" s="184">
        <f t="shared" si="0"/>
        <v>5278.79</v>
      </c>
      <c r="L4" s="121">
        <v>4872</v>
      </c>
      <c r="M4" s="122">
        <v>150</v>
      </c>
      <c r="N4" s="122">
        <v>1000</v>
      </c>
    </row>
    <row r="5" spans="1:14" x14ac:dyDescent="0.25">
      <c r="A5" s="159" t="s">
        <v>4</v>
      </c>
      <c r="B5" s="123">
        <f>'Reviczky utca 4.'!C291</f>
        <v>1153.49</v>
      </c>
      <c r="C5" s="124">
        <f>'Reviczky utca 4.'!C292</f>
        <v>1053.9099999999999</v>
      </c>
      <c r="D5" s="124">
        <v>0</v>
      </c>
      <c r="E5" s="124">
        <f>'Reviczky utca 4.'!C293</f>
        <v>995.40000000000009</v>
      </c>
      <c r="F5" s="124">
        <f>'Reviczky utca 4.'!C294</f>
        <v>34.119999999999997</v>
      </c>
      <c r="G5" s="124">
        <f>'Reviczky utca 4.'!C295</f>
        <v>175.04000000000002</v>
      </c>
      <c r="H5" s="124">
        <f>'Reviczky utca 4.'!C296</f>
        <v>27.19</v>
      </c>
      <c r="I5" s="124">
        <f>'Reviczky utca 4.'!C297</f>
        <v>352.65</v>
      </c>
      <c r="J5" s="124">
        <f>'Reviczky utca 4.'!C298</f>
        <v>279.90999999999997</v>
      </c>
      <c r="K5" s="129">
        <f t="shared" si="0"/>
        <v>4071.7099999999996</v>
      </c>
      <c r="L5" s="124">
        <v>3050</v>
      </c>
      <c r="M5" s="125">
        <v>100</v>
      </c>
      <c r="N5" s="125">
        <v>250</v>
      </c>
    </row>
    <row r="6" spans="1:14" x14ac:dyDescent="0.25">
      <c r="A6" s="159" t="s">
        <v>14</v>
      </c>
      <c r="B6" s="126">
        <f>'Temesvár utca 18.'!C125</f>
        <v>145.5</v>
      </c>
      <c r="C6" s="124">
        <f>'Temesvár utca 18.'!C126</f>
        <v>10.199999999999999</v>
      </c>
      <c r="D6" s="123">
        <f>'Temesvár utca 18.'!C127</f>
        <v>1807.3999999999999</v>
      </c>
      <c r="E6" s="124">
        <f>'Temesvár utca 18.'!C128</f>
        <v>559.07999999999993</v>
      </c>
      <c r="F6" s="124">
        <f>'Temesvár utca 18.'!C129</f>
        <v>83</v>
      </c>
      <c r="G6" s="124">
        <f>'Temesvár utca 18.'!C130</f>
        <v>103.79999999999998</v>
      </c>
      <c r="H6" s="124">
        <f>'Temesvár utca 18.'!C131</f>
        <v>261.3</v>
      </c>
      <c r="I6" s="124">
        <f>'Temesvár utca 18.'!C132</f>
        <v>49.7</v>
      </c>
      <c r="J6" s="124">
        <v>0</v>
      </c>
      <c r="K6" s="129">
        <f t="shared" si="0"/>
        <v>3019.98</v>
      </c>
      <c r="L6" s="124">
        <v>819.43</v>
      </c>
      <c r="M6" s="125">
        <v>99.5</v>
      </c>
      <c r="N6" s="125">
        <v>99.5</v>
      </c>
    </row>
    <row r="7" spans="1:14" x14ac:dyDescent="0.25">
      <c r="A7" s="159" t="s">
        <v>5</v>
      </c>
      <c r="B7" s="127">
        <f>'Bécsi út 324.'!C116</f>
        <v>1743.38</v>
      </c>
      <c r="C7" s="128">
        <f>'Bécsi út 324.'!C117</f>
        <v>382.37999999999994</v>
      </c>
      <c r="D7" s="128">
        <v>0</v>
      </c>
      <c r="E7" s="128">
        <f>'Bécsi út 324.'!C118</f>
        <v>437.15</v>
      </c>
      <c r="F7" s="128">
        <f>'Bécsi út 324.'!C119</f>
        <v>29.459999999999997</v>
      </c>
      <c r="G7" s="128">
        <f>'Bécsi út 324.'!C120</f>
        <v>193.47</v>
      </c>
      <c r="H7" s="128">
        <f>'Bécsi út 324.'!C121</f>
        <v>7.12</v>
      </c>
      <c r="I7" s="128">
        <f>'Bécsi út 324.'!C122</f>
        <v>14.86</v>
      </c>
      <c r="J7" s="128">
        <f>'Bécsi út 324.'!C123</f>
        <v>464.04</v>
      </c>
      <c r="K7" s="129">
        <f>SUM(B7:J7)</f>
        <v>3271.86</v>
      </c>
      <c r="L7" s="128">
        <v>785.34</v>
      </c>
      <c r="M7" s="130">
        <v>0</v>
      </c>
      <c r="N7" s="130">
        <v>0</v>
      </c>
    </row>
    <row r="8" spans="1:14" ht="15.75" thickBot="1" x14ac:dyDescent="0.3">
      <c r="A8" s="160" t="s">
        <v>670</v>
      </c>
      <c r="B8" s="131">
        <f>'Horánszky utca 26.'!C201</f>
        <v>423.12</v>
      </c>
      <c r="C8" s="132">
        <f>'Horánszky utca 26.'!C202</f>
        <v>66.989999999999995</v>
      </c>
      <c r="D8" s="132">
        <f>'Horánszky utca 26.'!C203</f>
        <v>913.3599999999999</v>
      </c>
      <c r="E8" s="132">
        <f>'Horánszky utca 26.'!C204</f>
        <v>504.68000000000006</v>
      </c>
      <c r="F8" s="132">
        <f>'Horánszky utca 26.'!C205</f>
        <v>283.7</v>
      </c>
      <c r="G8" s="132">
        <f>'Horánszky utca 26.'!C206</f>
        <v>85.730000000000018</v>
      </c>
      <c r="H8" s="132">
        <f>'Horánszky utca 26.'!C207</f>
        <v>123.48999999999995</v>
      </c>
      <c r="I8" s="132">
        <f>'Horánszky utca 26.'!C208</f>
        <v>69.3</v>
      </c>
      <c r="J8" s="132">
        <v>0</v>
      </c>
      <c r="K8" s="185">
        <f t="shared" ref="K8:K9" si="1">SUM(B8:J8)</f>
        <v>2470.37</v>
      </c>
      <c r="L8" s="132">
        <v>820</v>
      </c>
      <c r="M8" s="133">
        <v>100</v>
      </c>
      <c r="N8" s="133">
        <v>100</v>
      </c>
    </row>
    <row r="9" spans="1:14" ht="15.75" thickBot="1" x14ac:dyDescent="0.3">
      <c r="A9" s="158" t="s">
        <v>13</v>
      </c>
      <c r="B9" s="134">
        <f>'Ráday utca 28.'!C56</f>
        <v>466.67000000000013</v>
      </c>
      <c r="C9" s="135">
        <f>'Ráday utca 28.'!C57</f>
        <v>359.3</v>
      </c>
      <c r="D9" s="135">
        <v>0</v>
      </c>
      <c r="E9" s="135">
        <f>'Ráday utca 28.'!C58</f>
        <v>341.64</v>
      </c>
      <c r="F9" s="135">
        <v>0</v>
      </c>
      <c r="G9" s="135">
        <f>'Ráday utca 28.'!C59</f>
        <v>76.25</v>
      </c>
      <c r="H9" s="135">
        <v>0</v>
      </c>
      <c r="I9" s="135">
        <f>'Ráday utca 28.'!C60</f>
        <v>19.03</v>
      </c>
      <c r="J9" s="135">
        <f>'Ráday utca 28.'!C61</f>
        <v>161.11000000000001</v>
      </c>
      <c r="K9" s="184">
        <f t="shared" si="1"/>
        <v>1424</v>
      </c>
      <c r="L9" s="135">
        <v>664</v>
      </c>
      <c r="M9" s="136">
        <v>0</v>
      </c>
      <c r="N9" s="136">
        <v>0</v>
      </c>
    </row>
    <row r="10" spans="1:14" ht="15.75" thickBot="1" x14ac:dyDescent="0.3">
      <c r="A10" s="137" t="s">
        <v>6</v>
      </c>
      <c r="B10" s="138">
        <f t="shared" ref="B10:I10" si="2">SUM(B2:B9)</f>
        <v>5773.71</v>
      </c>
      <c r="C10" s="139">
        <f t="shared" si="2"/>
        <v>3418.64</v>
      </c>
      <c r="D10" s="139">
        <f t="shared" si="2"/>
        <v>2720.7599999999998</v>
      </c>
      <c r="E10" s="139">
        <f t="shared" si="2"/>
        <v>4788.4100000000008</v>
      </c>
      <c r="F10" s="139">
        <f t="shared" si="2"/>
        <v>595.80999999999995</v>
      </c>
      <c r="G10" s="139">
        <f t="shared" si="2"/>
        <v>906.67000000000007</v>
      </c>
      <c r="H10" s="139">
        <f t="shared" si="2"/>
        <v>438.82</v>
      </c>
      <c r="I10" s="139">
        <f t="shared" si="2"/>
        <v>1099.5999999999999</v>
      </c>
      <c r="J10" s="139"/>
      <c r="K10" s="139">
        <f>SUM(K2:K9)</f>
        <v>20731.919999999998</v>
      </c>
      <c r="L10" s="139">
        <f>SUM(L2:L9)</f>
        <v>11654.67</v>
      </c>
      <c r="M10" s="140">
        <f>SUM(M2:M9)</f>
        <v>524.19000000000005</v>
      </c>
      <c r="N10" s="140">
        <f>SUM(N2:N9)</f>
        <v>1449.5</v>
      </c>
    </row>
    <row r="11" spans="1:14" ht="60.75" customHeight="1" thickBot="1" x14ac:dyDescent="0.3">
      <c r="A11" s="110" t="s">
        <v>2</v>
      </c>
      <c r="B11" s="141" t="s">
        <v>9</v>
      </c>
      <c r="C11" s="142" t="s">
        <v>667</v>
      </c>
      <c r="D11" s="142" t="s">
        <v>672</v>
      </c>
      <c r="E11" s="142" t="s">
        <v>12</v>
      </c>
      <c r="F11" s="142" t="s">
        <v>652</v>
      </c>
      <c r="G11" s="142" t="s">
        <v>655</v>
      </c>
      <c r="H11" s="142" t="s">
        <v>653</v>
      </c>
      <c r="I11" s="169" t="s">
        <v>654</v>
      </c>
      <c r="J11" s="186" t="s">
        <v>657</v>
      </c>
      <c r="K11" s="207" t="s">
        <v>658</v>
      </c>
      <c r="L11" s="208"/>
      <c r="M11"/>
    </row>
    <row r="12" spans="1:14" x14ac:dyDescent="0.25">
      <c r="A12" s="143" t="s">
        <v>3</v>
      </c>
      <c r="B12" s="144">
        <f>K2</f>
        <v>546.92999999999995</v>
      </c>
      <c r="C12" s="145">
        <v>250</v>
      </c>
      <c r="D12" s="121">
        <v>547</v>
      </c>
      <c r="E12" s="163">
        <v>0</v>
      </c>
      <c r="F12" s="145">
        <v>99</v>
      </c>
      <c r="G12" s="145">
        <v>0</v>
      </c>
      <c r="H12" s="145">
        <v>71</v>
      </c>
      <c r="I12" s="170">
        <v>170</v>
      </c>
      <c r="J12" s="187">
        <v>0</v>
      </c>
      <c r="K12" s="209" t="s">
        <v>659</v>
      </c>
      <c r="L12" s="210"/>
      <c r="M12"/>
    </row>
    <row r="13" spans="1:14" ht="15.75" thickBot="1" x14ac:dyDescent="0.3">
      <c r="A13" s="146" t="s">
        <v>669</v>
      </c>
      <c r="B13" s="179">
        <f>K3</f>
        <v>648.2800000000002</v>
      </c>
      <c r="C13" s="180">
        <v>250</v>
      </c>
      <c r="D13" s="132">
        <v>648</v>
      </c>
      <c r="E13" s="181">
        <v>0</v>
      </c>
      <c r="F13" s="180">
        <v>118</v>
      </c>
      <c r="G13" s="180">
        <v>0</v>
      </c>
      <c r="H13" s="180">
        <v>0</v>
      </c>
      <c r="I13" s="182">
        <v>0</v>
      </c>
      <c r="J13" s="188">
        <v>0</v>
      </c>
      <c r="K13" s="211" t="s">
        <v>660</v>
      </c>
      <c r="L13" s="212"/>
      <c r="M13"/>
    </row>
    <row r="14" spans="1:14" ht="26.25" x14ac:dyDescent="0.25">
      <c r="A14" s="194" t="s">
        <v>671</v>
      </c>
      <c r="B14" s="175">
        <f>K4-I4</f>
        <v>4737.82</v>
      </c>
      <c r="C14" s="176">
        <v>260</v>
      </c>
      <c r="D14" s="205">
        <v>5279</v>
      </c>
      <c r="E14" s="177">
        <v>1</v>
      </c>
      <c r="F14" s="176">
        <v>1831</v>
      </c>
      <c r="G14" s="176">
        <v>0</v>
      </c>
      <c r="H14" s="176">
        <v>5</v>
      </c>
      <c r="I14" s="178">
        <v>0</v>
      </c>
      <c r="J14" s="187">
        <v>0</v>
      </c>
      <c r="K14" s="209" t="s">
        <v>661</v>
      </c>
      <c r="L14" s="210"/>
      <c r="M14"/>
    </row>
    <row r="15" spans="1:14" x14ac:dyDescent="0.25">
      <c r="A15" s="149" t="s">
        <v>4</v>
      </c>
      <c r="B15" s="147">
        <f>K5-I5</f>
        <v>3719.0599999999995</v>
      </c>
      <c r="C15" s="148">
        <v>300</v>
      </c>
      <c r="D15" s="124">
        <v>4072</v>
      </c>
      <c r="E15" s="164">
        <v>1</v>
      </c>
      <c r="F15" s="148">
        <v>1451</v>
      </c>
      <c r="G15" s="148">
        <v>0</v>
      </c>
      <c r="H15" s="148">
        <v>30</v>
      </c>
      <c r="I15" s="172">
        <v>552</v>
      </c>
      <c r="J15" s="189">
        <v>2.6</v>
      </c>
      <c r="K15" s="213" t="s">
        <v>661</v>
      </c>
      <c r="L15" s="214"/>
      <c r="M15"/>
    </row>
    <row r="16" spans="1:14" x14ac:dyDescent="0.25">
      <c r="A16" s="149" t="s">
        <v>14</v>
      </c>
      <c r="B16" s="147">
        <f>SUM(B6,C6,E6,F6,G6,H6)</f>
        <v>1162.8799999999999</v>
      </c>
      <c r="C16" s="148">
        <v>200</v>
      </c>
      <c r="D16" s="124">
        <v>3020</v>
      </c>
      <c r="E16" s="164">
        <v>0</v>
      </c>
      <c r="F16" s="148">
        <v>150</v>
      </c>
      <c r="G16" s="148">
        <v>236</v>
      </c>
      <c r="H16" s="148">
        <v>30</v>
      </c>
      <c r="I16" s="171">
        <v>563</v>
      </c>
      <c r="J16" s="189">
        <v>0</v>
      </c>
      <c r="K16" s="213" t="s">
        <v>662</v>
      </c>
      <c r="L16" s="214"/>
      <c r="M16"/>
    </row>
    <row r="17" spans="1:14" x14ac:dyDescent="0.25">
      <c r="A17" s="149" t="s">
        <v>5</v>
      </c>
      <c r="B17" s="147">
        <f>K7-(I7+H7)</f>
        <v>3249.88</v>
      </c>
      <c r="C17" s="148">
        <v>312</v>
      </c>
      <c r="D17" s="124">
        <v>3272</v>
      </c>
      <c r="E17" s="164">
        <v>1</v>
      </c>
      <c r="F17" s="148"/>
      <c r="G17" s="148">
        <v>0</v>
      </c>
      <c r="H17" s="148">
        <v>10</v>
      </c>
      <c r="I17" s="171">
        <v>0</v>
      </c>
      <c r="J17" s="189">
        <v>0</v>
      </c>
      <c r="K17" s="213" t="s">
        <v>661</v>
      </c>
      <c r="L17" s="214"/>
      <c r="M17"/>
    </row>
    <row r="18" spans="1:14" ht="15.75" thickBot="1" x14ac:dyDescent="0.3">
      <c r="A18" s="150" t="s">
        <v>8</v>
      </c>
      <c r="B18" s="183">
        <f>SUM(B8,C8,E8)+100</f>
        <v>1094.79</v>
      </c>
      <c r="C18" s="180">
        <v>260</v>
      </c>
      <c r="D18" s="132">
        <v>2470</v>
      </c>
      <c r="E18" s="181">
        <v>0</v>
      </c>
      <c r="F18" s="180">
        <v>413</v>
      </c>
      <c r="G18" s="180">
        <v>81</v>
      </c>
      <c r="H18" s="180">
        <v>0</v>
      </c>
      <c r="I18" s="182">
        <v>0</v>
      </c>
      <c r="J18" s="188">
        <v>4</v>
      </c>
      <c r="K18" s="211" t="s">
        <v>662</v>
      </c>
      <c r="L18" s="212"/>
      <c r="M18"/>
    </row>
    <row r="19" spans="1:14" ht="15.75" thickBot="1" x14ac:dyDescent="0.3">
      <c r="A19" s="137" t="s">
        <v>11</v>
      </c>
      <c r="B19" s="151">
        <f>K9-I9</f>
        <v>1404.97</v>
      </c>
      <c r="C19" s="152">
        <v>250</v>
      </c>
      <c r="D19" s="206">
        <v>1424</v>
      </c>
      <c r="E19" s="165">
        <v>1</v>
      </c>
      <c r="F19" s="152">
        <v>402</v>
      </c>
      <c r="G19" s="152">
        <v>0</v>
      </c>
      <c r="H19" s="152">
        <v>13</v>
      </c>
      <c r="I19" s="173">
        <v>454</v>
      </c>
      <c r="J19" s="190">
        <v>0</v>
      </c>
      <c r="K19" s="217" t="s">
        <v>663</v>
      </c>
      <c r="L19" s="218"/>
      <c r="M19"/>
    </row>
    <row r="20" spans="1:14" ht="15.75" thickBot="1" x14ac:dyDescent="0.3">
      <c r="A20" s="137" t="s">
        <v>6</v>
      </c>
      <c r="B20" s="153">
        <f>SUM(B12:B19)</f>
        <v>16564.61</v>
      </c>
      <c r="C20" s="139"/>
      <c r="D20" s="199">
        <f>SUM(D12:D19)</f>
        <v>20732</v>
      </c>
      <c r="E20" s="166"/>
      <c r="F20" s="139">
        <f>SUM(F12:F19)</f>
        <v>4464</v>
      </c>
      <c r="G20" s="139">
        <f>SUM(G12:G19)</f>
        <v>317</v>
      </c>
      <c r="H20" s="139">
        <f>SUM(H12:H19)</f>
        <v>159</v>
      </c>
      <c r="I20" s="174">
        <f>SUM(I12:I19)</f>
        <v>1739</v>
      </c>
      <c r="J20" s="137">
        <f>SUM(J12:J19)</f>
        <v>6.6</v>
      </c>
      <c r="K20" s="215"/>
      <c r="L20" s="216"/>
      <c r="M20"/>
    </row>
    <row r="21" spans="1:14" ht="15.75" thickBot="1" x14ac:dyDescent="0.3">
      <c r="A21" s="192" t="s">
        <v>668</v>
      </c>
      <c r="B21" s="193"/>
      <c r="C21" s="193"/>
      <c r="D21" s="193"/>
    </row>
    <row r="22" spans="1:14" ht="64.5" thickBot="1" x14ac:dyDescent="0.3">
      <c r="A22" s="200" t="s">
        <v>674</v>
      </c>
      <c r="B22" s="201" t="s">
        <v>630</v>
      </c>
      <c r="C22" s="202" t="s">
        <v>626</v>
      </c>
      <c r="D22" s="202" t="s">
        <v>7</v>
      </c>
      <c r="E22" s="202" t="s">
        <v>675</v>
      </c>
      <c r="F22" s="202" t="s">
        <v>629</v>
      </c>
      <c r="G22" s="202" t="s">
        <v>628</v>
      </c>
      <c r="H22" s="202" t="s">
        <v>643</v>
      </c>
      <c r="I22" s="202" t="s">
        <v>0</v>
      </c>
      <c r="J22" s="202" t="s">
        <v>656</v>
      </c>
      <c r="K22" s="202" t="s">
        <v>1</v>
      </c>
      <c r="L22" s="202" t="s">
        <v>665</v>
      </c>
      <c r="M22" s="203" t="s">
        <v>666</v>
      </c>
      <c r="N22" s="203" t="s">
        <v>664</v>
      </c>
    </row>
    <row r="23" spans="1:14" ht="27" thickBot="1" x14ac:dyDescent="0.3">
      <c r="A23" s="204" t="s">
        <v>673</v>
      </c>
      <c r="B23" s="196">
        <v>2215</v>
      </c>
      <c r="C23" s="197">
        <v>982</v>
      </c>
      <c r="D23" s="197">
        <v>0</v>
      </c>
      <c r="E23" s="197">
        <v>3084</v>
      </c>
      <c r="F23" s="197">
        <v>77</v>
      </c>
      <c r="G23" s="197">
        <v>391</v>
      </c>
      <c r="H23" s="197">
        <v>0</v>
      </c>
      <c r="I23" s="197">
        <v>706</v>
      </c>
      <c r="J23" s="197">
        <v>245</v>
      </c>
      <c r="K23" s="199">
        <f>SUM(B23:J23)</f>
        <v>7700</v>
      </c>
      <c r="L23" s="197"/>
      <c r="M23" s="198">
        <v>200</v>
      </c>
      <c r="N23" s="198">
        <v>0</v>
      </c>
    </row>
  </sheetData>
  <mergeCells count="10">
    <mergeCell ref="K20:L20"/>
    <mergeCell ref="K17:L17"/>
    <mergeCell ref="K18:L18"/>
    <mergeCell ref="K19:L19"/>
    <mergeCell ref="K16:L16"/>
    <mergeCell ref="K11:L11"/>
    <mergeCell ref="K12:L12"/>
    <mergeCell ref="K13:L13"/>
    <mergeCell ref="K14:L14"/>
    <mergeCell ref="K15:L15"/>
  </mergeCells>
  <pageMargins left="0.25" right="0.25" top="0.75" bottom="0.75" header="0.3" footer="0.3"/>
  <pageSetup paperSize="9" scale="95" orientation="landscape" r:id="rId1"/>
  <headerFooter>
    <oddHeader>&amp;LKészítette: PGB  2018.01.10.&amp;C&amp;"-,Félkövér"KRE Takarítási területek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pane ySplit="1" topLeftCell="A2" activePane="bottomLeft" state="frozen"/>
      <selection pane="bottomLeft" activeCell="M57" sqref="M57"/>
    </sheetView>
  </sheetViews>
  <sheetFormatPr defaultRowHeight="15" x14ac:dyDescent="0.25"/>
  <cols>
    <col min="1" max="1" width="15.7109375" style="56" customWidth="1"/>
    <col min="2" max="2" width="25.7109375" customWidth="1"/>
    <col min="3" max="3" width="20.7109375" style="56" customWidth="1"/>
    <col min="4" max="4" width="14.85546875" customWidth="1"/>
    <col min="5" max="5" width="17.7109375" customWidth="1"/>
  </cols>
  <sheetData>
    <row r="1" spans="1:5" ht="30" customHeight="1" x14ac:dyDescent="0.25">
      <c r="A1" s="46" t="s">
        <v>94</v>
      </c>
      <c r="B1" s="47" t="s">
        <v>46</v>
      </c>
      <c r="C1" s="48" t="s">
        <v>104</v>
      </c>
      <c r="D1" s="47" t="s">
        <v>48</v>
      </c>
      <c r="E1" s="49" t="s">
        <v>103</v>
      </c>
    </row>
    <row r="2" spans="1:5" ht="15.75" customHeight="1" x14ac:dyDescent="0.25">
      <c r="A2" s="36" t="s">
        <v>586</v>
      </c>
      <c r="B2" s="26"/>
      <c r="C2" s="45"/>
      <c r="D2" s="26"/>
      <c r="E2" s="26"/>
    </row>
    <row r="3" spans="1:5" ht="15.75" customHeight="1" x14ac:dyDescent="0.25">
      <c r="A3" s="60">
        <v>1</v>
      </c>
      <c r="B3" s="29" t="s">
        <v>21</v>
      </c>
      <c r="C3" s="28">
        <v>35.799999999999997</v>
      </c>
      <c r="D3" s="29" t="s">
        <v>92</v>
      </c>
      <c r="E3" s="33">
        <v>300</v>
      </c>
    </row>
    <row r="4" spans="1:5" ht="15.75" customHeight="1" x14ac:dyDescent="0.25">
      <c r="A4" s="60">
        <v>2</v>
      </c>
      <c r="B4" s="29" t="s">
        <v>585</v>
      </c>
      <c r="C4" s="28">
        <v>19.829999999999998</v>
      </c>
      <c r="D4" s="29" t="s">
        <v>92</v>
      </c>
      <c r="E4" s="33">
        <v>300</v>
      </c>
    </row>
    <row r="5" spans="1:5" ht="15.75" customHeight="1" x14ac:dyDescent="0.25">
      <c r="A5" s="219" t="s">
        <v>212</v>
      </c>
      <c r="B5" s="220"/>
      <c r="C5" s="32">
        <f>SUM(C3:C4)</f>
        <v>55.629999999999995</v>
      </c>
      <c r="D5" s="30"/>
      <c r="E5" s="31"/>
    </row>
    <row r="6" spans="1:5" x14ac:dyDescent="0.25">
      <c r="A6" s="57" t="s">
        <v>35</v>
      </c>
      <c r="B6" s="5"/>
      <c r="C6" s="18"/>
      <c r="D6" s="6"/>
      <c r="E6" s="6"/>
    </row>
    <row r="7" spans="1:5" x14ac:dyDescent="0.25">
      <c r="A7" s="18">
        <v>3</v>
      </c>
      <c r="B7" s="6" t="s">
        <v>33</v>
      </c>
      <c r="C7" s="54">
        <v>36.56</v>
      </c>
      <c r="D7" s="6" t="s">
        <v>30</v>
      </c>
      <c r="E7" s="6">
        <v>360</v>
      </c>
    </row>
    <row r="8" spans="1:5" x14ac:dyDescent="0.25">
      <c r="A8" s="18">
        <v>4</v>
      </c>
      <c r="B8" s="6" t="s">
        <v>33</v>
      </c>
      <c r="C8" s="54">
        <v>18.03</v>
      </c>
      <c r="D8" s="6" t="s">
        <v>93</v>
      </c>
      <c r="E8" s="6">
        <v>360</v>
      </c>
    </row>
    <row r="9" spans="1:5" x14ac:dyDescent="0.25">
      <c r="A9" s="18">
        <v>5</v>
      </c>
      <c r="B9" s="6" t="s">
        <v>89</v>
      </c>
      <c r="C9" s="54">
        <v>8.76</v>
      </c>
      <c r="D9" s="6" t="s">
        <v>93</v>
      </c>
      <c r="E9" s="6">
        <v>360</v>
      </c>
    </row>
    <row r="10" spans="1:5" x14ac:dyDescent="0.25">
      <c r="A10" s="18">
        <v>6</v>
      </c>
      <c r="B10" s="6" t="s">
        <v>80</v>
      </c>
      <c r="C10" s="54">
        <v>2.89</v>
      </c>
      <c r="D10" s="6" t="s">
        <v>100</v>
      </c>
      <c r="E10" s="6">
        <v>360</v>
      </c>
    </row>
    <row r="11" spans="1:5" x14ac:dyDescent="0.25">
      <c r="A11" s="18">
        <v>7</v>
      </c>
      <c r="B11" s="29" t="s">
        <v>21</v>
      </c>
      <c r="C11" s="54">
        <v>2.93</v>
      </c>
      <c r="D11" s="6" t="s">
        <v>100</v>
      </c>
      <c r="E11" s="6">
        <v>360</v>
      </c>
    </row>
    <row r="12" spans="1:5" x14ac:dyDescent="0.25">
      <c r="A12" s="18">
        <v>8</v>
      </c>
      <c r="B12" s="6" t="s">
        <v>33</v>
      </c>
      <c r="C12" s="54">
        <v>14.94</v>
      </c>
      <c r="D12" s="6" t="s">
        <v>93</v>
      </c>
      <c r="E12" s="6">
        <v>360</v>
      </c>
    </row>
    <row r="13" spans="1:5" x14ac:dyDescent="0.25">
      <c r="A13" s="18">
        <v>9</v>
      </c>
      <c r="B13" s="6" t="s">
        <v>33</v>
      </c>
      <c r="C13" s="54">
        <v>13.49</v>
      </c>
      <c r="D13" s="6" t="s">
        <v>93</v>
      </c>
      <c r="E13" s="6">
        <v>360</v>
      </c>
    </row>
    <row r="14" spans="1:5" x14ac:dyDescent="0.25">
      <c r="A14" s="18">
        <v>10</v>
      </c>
      <c r="B14" s="6" t="s">
        <v>33</v>
      </c>
      <c r="C14" s="54">
        <v>14.94</v>
      </c>
      <c r="D14" s="6" t="s">
        <v>93</v>
      </c>
      <c r="E14" s="6">
        <v>360</v>
      </c>
    </row>
    <row r="15" spans="1:5" x14ac:dyDescent="0.25">
      <c r="A15" s="18">
        <v>11</v>
      </c>
      <c r="B15" s="6" t="s">
        <v>33</v>
      </c>
      <c r="C15" s="54">
        <v>9.56</v>
      </c>
      <c r="D15" s="6" t="s">
        <v>93</v>
      </c>
      <c r="E15" s="6">
        <v>360</v>
      </c>
    </row>
    <row r="16" spans="1:5" x14ac:dyDescent="0.25">
      <c r="A16" s="18">
        <v>12</v>
      </c>
      <c r="B16" s="6" t="s">
        <v>33</v>
      </c>
      <c r="C16" s="54">
        <v>9.77</v>
      </c>
      <c r="D16" s="6" t="s">
        <v>93</v>
      </c>
      <c r="E16" s="6">
        <v>360</v>
      </c>
    </row>
    <row r="17" spans="1:5" x14ac:dyDescent="0.25">
      <c r="A17" s="18">
        <v>13</v>
      </c>
      <c r="B17" s="6" t="s">
        <v>31</v>
      </c>
      <c r="C17" s="54">
        <v>1.1200000000000001</v>
      </c>
      <c r="D17" s="6" t="s">
        <v>100</v>
      </c>
      <c r="E17" s="6">
        <v>360</v>
      </c>
    </row>
    <row r="18" spans="1:5" x14ac:dyDescent="0.25">
      <c r="A18" s="18">
        <v>14</v>
      </c>
      <c r="B18" s="6" t="s">
        <v>80</v>
      </c>
      <c r="C18" s="54">
        <v>1.18</v>
      </c>
      <c r="D18" s="6" t="s">
        <v>100</v>
      </c>
      <c r="E18" s="6">
        <v>360</v>
      </c>
    </row>
    <row r="19" spans="1:5" x14ac:dyDescent="0.25">
      <c r="A19" s="18">
        <v>15</v>
      </c>
      <c r="B19" s="6" t="s">
        <v>33</v>
      </c>
      <c r="C19" s="54">
        <v>13.97</v>
      </c>
      <c r="D19" s="6" t="s">
        <v>93</v>
      </c>
      <c r="E19" s="6">
        <v>360</v>
      </c>
    </row>
    <row r="20" spans="1:5" x14ac:dyDescent="0.25">
      <c r="A20" s="18">
        <v>16</v>
      </c>
      <c r="B20" s="6" t="s">
        <v>33</v>
      </c>
      <c r="C20" s="54">
        <v>13.9</v>
      </c>
      <c r="D20" s="6" t="s">
        <v>93</v>
      </c>
      <c r="E20" s="6">
        <v>360</v>
      </c>
    </row>
    <row r="21" spans="1:5" x14ac:dyDescent="0.25">
      <c r="A21" s="18">
        <v>17</v>
      </c>
      <c r="B21" s="6" t="s">
        <v>33</v>
      </c>
      <c r="C21" s="54">
        <v>9.42</v>
      </c>
      <c r="D21" s="6" t="s">
        <v>93</v>
      </c>
      <c r="E21" s="6">
        <v>360</v>
      </c>
    </row>
    <row r="22" spans="1:5" x14ac:dyDescent="0.25">
      <c r="A22" s="18">
        <v>18</v>
      </c>
      <c r="B22" s="6" t="s">
        <v>33</v>
      </c>
      <c r="C22" s="54">
        <v>12.14</v>
      </c>
      <c r="D22" s="6" t="s">
        <v>93</v>
      </c>
      <c r="E22" s="6">
        <v>360</v>
      </c>
    </row>
    <row r="23" spans="1:5" x14ac:dyDescent="0.25">
      <c r="A23" s="18">
        <v>19</v>
      </c>
      <c r="B23" s="6" t="s">
        <v>33</v>
      </c>
      <c r="C23" s="54">
        <v>9.31</v>
      </c>
      <c r="D23" s="6" t="s">
        <v>93</v>
      </c>
      <c r="E23" s="6">
        <v>360</v>
      </c>
    </row>
    <row r="24" spans="1:5" x14ac:dyDescent="0.25">
      <c r="A24" s="18">
        <v>20</v>
      </c>
      <c r="B24" s="6" t="s">
        <v>33</v>
      </c>
      <c r="C24" s="54">
        <v>12.7</v>
      </c>
      <c r="D24" s="6" t="s">
        <v>93</v>
      </c>
      <c r="E24" s="6">
        <v>360</v>
      </c>
    </row>
    <row r="25" spans="1:5" x14ac:dyDescent="0.25">
      <c r="A25" s="18">
        <v>21</v>
      </c>
      <c r="B25" s="6" t="s">
        <v>18</v>
      </c>
      <c r="C25" s="54">
        <v>6.5</v>
      </c>
      <c r="D25" s="6" t="s">
        <v>100</v>
      </c>
      <c r="E25" s="6">
        <v>360</v>
      </c>
    </row>
    <row r="26" spans="1:5" x14ac:dyDescent="0.25">
      <c r="A26" s="18">
        <v>22</v>
      </c>
      <c r="B26" s="6" t="s">
        <v>18</v>
      </c>
      <c r="C26" s="54">
        <v>23.31</v>
      </c>
      <c r="D26" s="6" t="s">
        <v>100</v>
      </c>
      <c r="E26" s="6">
        <v>360</v>
      </c>
    </row>
    <row r="27" spans="1:5" x14ac:dyDescent="0.25">
      <c r="A27" s="18">
        <v>24</v>
      </c>
      <c r="B27" s="29" t="s">
        <v>21</v>
      </c>
      <c r="C27" s="54">
        <v>6.8</v>
      </c>
      <c r="D27" s="6" t="s">
        <v>99</v>
      </c>
      <c r="E27" s="6">
        <v>360</v>
      </c>
    </row>
    <row r="28" spans="1:5" x14ac:dyDescent="0.25">
      <c r="A28" s="18">
        <v>26</v>
      </c>
      <c r="B28" s="6" t="s">
        <v>21</v>
      </c>
      <c r="C28" s="54">
        <v>12.99</v>
      </c>
      <c r="D28" s="6" t="s">
        <v>93</v>
      </c>
      <c r="E28" s="6">
        <v>360</v>
      </c>
    </row>
    <row r="29" spans="1:5" x14ac:dyDescent="0.25">
      <c r="A29" s="18">
        <v>27</v>
      </c>
      <c r="B29" s="6" t="s">
        <v>21</v>
      </c>
      <c r="C29" s="54">
        <v>23.17</v>
      </c>
      <c r="D29" s="6" t="s">
        <v>93</v>
      </c>
      <c r="E29" s="6">
        <v>360</v>
      </c>
    </row>
    <row r="30" spans="1:5" x14ac:dyDescent="0.25">
      <c r="A30" s="18">
        <v>28</v>
      </c>
      <c r="B30" s="6" t="s">
        <v>21</v>
      </c>
      <c r="C30" s="54">
        <v>27.08</v>
      </c>
      <c r="D30" s="6" t="s">
        <v>93</v>
      </c>
      <c r="E30" s="6">
        <v>360</v>
      </c>
    </row>
    <row r="31" spans="1:5" x14ac:dyDescent="0.25">
      <c r="A31" s="18">
        <v>29</v>
      </c>
      <c r="B31" s="6" t="s">
        <v>88</v>
      </c>
      <c r="C31" s="54">
        <v>59.52</v>
      </c>
      <c r="D31" s="6" t="s">
        <v>30</v>
      </c>
      <c r="E31" s="6">
        <v>360</v>
      </c>
    </row>
    <row r="32" spans="1:5" x14ac:dyDescent="0.25">
      <c r="A32" s="18">
        <v>31</v>
      </c>
      <c r="B32" s="6" t="s">
        <v>633</v>
      </c>
      <c r="C32" s="54">
        <v>30.28</v>
      </c>
      <c r="D32" s="6" t="s">
        <v>30</v>
      </c>
      <c r="E32" s="6">
        <v>360</v>
      </c>
    </row>
    <row r="33" spans="1:5" x14ac:dyDescent="0.25">
      <c r="A33" s="18">
        <v>32</v>
      </c>
      <c r="B33" s="6" t="s">
        <v>21</v>
      </c>
      <c r="C33" s="54">
        <v>32.549999999999997</v>
      </c>
      <c r="D33" s="6" t="s">
        <v>92</v>
      </c>
      <c r="E33" s="6">
        <v>360</v>
      </c>
    </row>
    <row r="34" spans="1:5" x14ac:dyDescent="0.25">
      <c r="A34" s="18">
        <v>33</v>
      </c>
      <c r="B34" s="6" t="s">
        <v>89</v>
      </c>
      <c r="C34" s="54">
        <v>4.18</v>
      </c>
      <c r="D34" s="17" t="s">
        <v>16</v>
      </c>
      <c r="E34" s="6">
        <v>360</v>
      </c>
    </row>
    <row r="35" spans="1:5" x14ac:dyDescent="0.25">
      <c r="A35" s="18">
        <v>34</v>
      </c>
      <c r="B35" s="6" t="s">
        <v>31</v>
      </c>
      <c r="C35" s="54">
        <v>1.81</v>
      </c>
      <c r="D35" s="6" t="s">
        <v>16</v>
      </c>
      <c r="E35" s="6">
        <v>360</v>
      </c>
    </row>
    <row r="36" spans="1:5" x14ac:dyDescent="0.25">
      <c r="A36" s="18">
        <v>35</v>
      </c>
      <c r="B36" s="6" t="s">
        <v>80</v>
      </c>
      <c r="C36" s="54">
        <v>1.05</v>
      </c>
      <c r="D36" s="6" t="s">
        <v>16</v>
      </c>
      <c r="E36" s="6">
        <v>360</v>
      </c>
    </row>
    <row r="37" spans="1:5" x14ac:dyDescent="0.25">
      <c r="A37" s="18">
        <v>36</v>
      </c>
      <c r="B37" s="6" t="s">
        <v>80</v>
      </c>
      <c r="C37" s="54">
        <v>1.98</v>
      </c>
      <c r="D37" s="6" t="s">
        <v>16</v>
      </c>
      <c r="E37" s="6">
        <v>360</v>
      </c>
    </row>
    <row r="38" spans="1:5" x14ac:dyDescent="0.25">
      <c r="A38" s="18">
        <v>37</v>
      </c>
      <c r="B38" s="6" t="s">
        <v>33</v>
      </c>
      <c r="C38" s="54">
        <v>16.91</v>
      </c>
      <c r="D38" s="6" t="s">
        <v>81</v>
      </c>
      <c r="E38" s="6">
        <v>360</v>
      </c>
    </row>
    <row r="39" spans="1:5" x14ac:dyDescent="0.25">
      <c r="A39" s="18">
        <v>38</v>
      </c>
      <c r="B39" s="6" t="s">
        <v>89</v>
      </c>
      <c r="C39" s="54">
        <v>6.85</v>
      </c>
      <c r="D39" s="6" t="s">
        <v>107</v>
      </c>
      <c r="E39" s="6">
        <v>360</v>
      </c>
    </row>
    <row r="40" spans="1:5" x14ac:dyDescent="0.25">
      <c r="A40" s="18">
        <v>40</v>
      </c>
      <c r="B40" s="6" t="s">
        <v>33</v>
      </c>
      <c r="C40" s="54">
        <v>19.27</v>
      </c>
      <c r="D40" s="6" t="s">
        <v>30</v>
      </c>
      <c r="E40" s="6">
        <v>360</v>
      </c>
    </row>
    <row r="41" spans="1:5" x14ac:dyDescent="0.25">
      <c r="A41" s="18">
        <v>41</v>
      </c>
      <c r="B41" s="6" t="s">
        <v>18</v>
      </c>
      <c r="C41" s="54">
        <v>8.9600000000000009</v>
      </c>
      <c r="D41" s="6" t="s">
        <v>100</v>
      </c>
      <c r="E41" s="6">
        <v>360</v>
      </c>
    </row>
    <row r="42" spans="1:5" x14ac:dyDescent="0.25">
      <c r="A42" s="18">
        <v>42</v>
      </c>
      <c r="B42" s="6" t="s">
        <v>90</v>
      </c>
      <c r="C42" s="54">
        <v>2.48</v>
      </c>
      <c r="D42" s="6" t="s">
        <v>100</v>
      </c>
      <c r="E42" s="6">
        <v>360</v>
      </c>
    </row>
    <row r="43" spans="1:5" x14ac:dyDescent="0.25">
      <c r="A43" s="221" t="s">
        <v>91</v>
      </c>
      <c r="B43" s="222"/>
      <c r="C43" s="55">
        <f>SUM(C7:C42)</f>
        <v>491.30000000000007</v>
      </c>
      <c r="D43" s="10"/>
      <c r="E43" s="10"/>
    </row>
    <row r="44" spans="1:5" x14ac:dyDescent="0.25">
      <c r="A44" s="106" t="s">
        <v>619</v>
      </c>
      <c r="B44" s="24"/>
      <c r="C44" s="63">
        <f>C5+C43</f>
        <v>546.93000000000006</v>
      </c>
      <c r="D44" s="24"/>
      <c r="E44" s="24"/>
    </row>
    <row r="45" spans="1:5" x14ac:dyDescent="0.25">
      <c r="B45" s="13" t="s">
        <v>623</v>
      </c>
      <c r="C45" s="109">
        <f>SUM(C7,C8,C12,C13,C14,C15,C16,C19,C20,C21,C22,C23,C24,C31,C38,C40)</f>
        <v>284.42999999999995</v>
      </c>
    </row>
    <row r="46" spans="1:5" x14ac:dyDescent="0.25">
      <c r="B46" s="13" t="s">
        <v>624</v>
      </c>
      <c r="C46" s="109">
        <f>SUM(C3,C4,C11,C27,C28,C29,C30,C33)</f>
        <v>161.14999999999998</v>
      </c>
    </row>
    <row r="47" spans="1:5" x14ac:dyDescent="0.25">
      <c r="B47" s="108" t="s">
        <v>631</v>
      </c>
      <c r="C47" s="109">
        <f>SUM(C39,C32,C34,C9)</f>
        <v>50.07</v>
      </c>
      <c r="D47" s="107"/>
    </row>
    <row r="48" spans="1:5" x14ac:dyDescent="0.25">
      <c r="B48" s="108" t="s">
        <v>632</v>
      </c>
      <c r="C48" s="109">
        <f>SUM(C10,C17,C18,C35,C36,C37,C42)</f>
        <v>12.510000000000002</v>
      </c>
      <c r="D48" s="107"/>
    </row>
    <row r="49" spans="2:3" x14ac:dyDescent="0.25">
      <c r="B49" s="13" t="s">
        <v>625</v>
      </c>
      <c r="C49" s="109">
        <f>SUM(C25,C26,C41)</f>
        <v>38.769999999999996</v>
      </c>
    </row>
  </sheetData>
  <mergeCells count="2">
    <mergeCell ref="A5:B5"/>
    <mergeCell ref="A43:B4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pane ySplit="1" topLeftCell="A17" activePane="bottomLeft" state="frozen"/>
      <selection pane="bottomLeft" activeCell="H25" sqref="H25"/>
    </sheetView>
  </sheetViews>
  <sheetFormatPr defaultRowHeight="15" x14ac:dyDescent="0.25"/>
  <cols>
    <col min="1" max="1" width="15.7109375" style="56" customWidth="1"/>
    <col min="2" max="2" width="21.42578125" customWidth="1"/>
    <col min="3" max="3" width="19.140625" customWidth="1"/>
    <col min="4" max="4" width="15.7109375" customWidth="1"/>
    <col min="5" max="5" width="14" customWidth="1"/>
  </cols>
  <sheetData>
    <row r="1" spans="1:5" ht="29.25" customHeight="1" x14ac:dyDescent="0.25">
      <c r="A1" s="46" t="s">
        <v>94</v>
      </c>
      <c r="B1" s="47" t="s">
        <v>46</v>
      </c>
      <c r="C1" s="50" t="s">
        <v>47</v>
      </c>
      <c r="D1" s="47" t="s">
        <v>48</v>
      </c>
      <c r="E1" s="48" t="s">
        <v>95</v>
      </c>
    </row>
    <row r="2" spans="1:5" x14ac:dyDescent="0.25">
      <c r="A2" s="61" t="s">
        <v>40</v>
      </c>
      <c r="B2" s="6"/>
      <c r="C2" s="18"/>
      <c r="D2" s="6"/>
      <c r="E2" s="9"/>
    </row>
    <row r="3" spans="1:5" x14ac:dyDescent="0.25">
      <c r="A3" s="18">
        <v>1</v>
      </c>
      <c r="B3" s="6" t="s">
        <v>33</v>
      </c>
      <c r="C3" s="18">
        <v>20.83</v>
      </c>
      <c r="D3" s="6" t="s">
        <v>30</v>
      </c>
      <c r="E3" s="6">
        <v>293</v>
      </c>
    </row>
    <row r="4" spans="1:5" x14ac:dyDescent="0.25">
      <c r="A4" s="18">
        <v>2</v>
      </c>
      <c r="B4" s="6" t="s">
        <v>33</v>
      </c>
      <c r="C4" s="18">
        <v>11.68</v>
      </c>
      <c r="D4" s="6" t="s">
        <v>30</v>
      </c>
      <c r="E4" s="6">
        <v>293</v>
      </c>
    </row>
    <row r="5" spans="1:5" x14ac:dyDescent="0.25">
      <c r="A5" s="18">
        <v>3</v>
      </c>
      <c r="B5" s="6" t="s">
        <v>33</v>
      </c>
      <c r="C5" s="18">
        <v>21.3</v>
      </c>
      <c r="D5" s="6" t="s">
        <v>30</v>
      </c>
      <c r="E5" s="6">
        <v>293</v>
      </c>
    </row>
    <row r="6" spans="1:5" x14ac:dyDescent="0.25">
      <c r="A6" s="18">
        <v>4</v>
      </c>
      <c r="B6" s="6" t="s">
        <v>89</v>
      </c>
      <c r="C6" s="18">
        <v>18.62</v>
      </c>
      <c r="D6" s="6" t="s">
        <v>99</v>
      </c>
      <c r="E6" s="6">
        <v>293</v>
      </c>
    </row>
    <row r="7" spans="1:5" x14ac:dyDescent="0.25">
      <c r="A7" s="18">
        <v>5</v>
      </c>
      <c r="B7" s="6" t="s">
        <v>33</v>
      </c>
      <c r="C7" s="18">
        <v>24.2</v>
      </c>
      <c r="D7" s="6" t="s">
        <v>30</v>
      </c>
      <c r="E7" s="6">
        <v>293</v>
      </c>
    </row>
    <row r="8" spans="1:5" x14ac:dyDescent="0.25">
      <c r="A8" s="18" t="s">
        <v>98</v>
      </c>
      <c r="B8" s="6" t="s">
        <v>31</v>
      </c>
      <c r="C8" s="18">
        <v>4.7</v>
      </c>
      <c r="D8" s="6" t="s">
        <v>100</v>
      </c>
      <c r="E8" s="6">
        <v>293</v>
      </c>
    </row>
    <row r="9" spans="1:5" x14ac:dyDescent="0.25">
      <c r="A9" s="18">
        <v>6</v>
      </c>
      <c r="B9" s="6" t="s">
        <v>33</v>
      </c>
      <c r="C9" s="18">
        <v>18.62</v>
      </c>
      <c r="D9" s="6" t="s">
        <v>30</v>
      </c>
      <c r="E9" s="6">
        <v>293</v>
      </c>
    </row>
    <row r="10" spans="1:5" x14ac:dyDescent="0.25">
      <c r="A10" s="18">
        <v>7</v>
      </c>
      <c r="B10" s="6" t="s">
        <v>33</v>
      </c>
      <c r="C10" s="18">
        <v>16.43</v>
      </c>
      <c r="D10" s="6" t="s">
        <v>30</v>
      </c>
      <c r="E10" s="6">
        <v>293</v>
      </c>
    </row>
    <row r="11" spans="1:5" x14ac:dyDescent="0.25">
      <c r="A11" s="18">
        <v>8</v>
      </c>
      <c r="B11" s="6" t="s">
        <v>33</v>
      </c>
      <c r="C11" s="18">
        <v>29.36</v>
      </c>
      <c r="D11" s="6" t="s">
        <v>30</v>
      </c>
      <c r="E11" s="6">
        <v>293</v>
      </c>
    </row>
    <row r="12" spans="1:5" x14ac:dyDescent="0.25">
      <c r="A12" s="18">
        <v>9</v>
      </c>
      <c r="B12" s="6" t="s">
        <v>33</v>
      </c>
      <c r="C12" s="18">
        <v>42.59</v>
      </c>
      <c r="D12" s="6" t="s">
        <v>30</v>
      </c>
      <c r="E12" s="6">
        <v>293</v>
      </c>
    </row>
    <row r="13" spans="1:5" x14ac:dyDescent="0.25">
      <c r="A13" s="18">
        <v>10</v>
      </c>
      <c r="B13" s="6" t="s">
        <v>33</v>
      </c>
      <c r="C13" s="18">
        <v>15.85</v>
      </c>
      <c r="D13" s="6" t="s">
        <v>30</v>
      </c>
      <c r="E13" s="6">
        <v>293</v>
      </c>
    </row>
    <row r="14" spans="1:5" x14ac:dyDescent="0.25">
      <c r="A14" s="18">
        <v>11</v>
      </c>
      <c r="B14" s="6" t="s">
        <v>33</v>
      </c>
      <c r="C14" s="18">
        <v>31.92</v>
      </c>
      <c r="D14" s="6" t="s">
        <v>30</v>
      </c>
      <c r="E14" s="6">
        <v>293</v>
      </c>
    </row>
    <row r="15" spans="1:5" x14ac:dyDescent="0.25">
      <c r="A15" s="18">
        <v>13</v>
      </c>
      <c r="B15" s="6" t="s">
        <v>33</v>
      </c>
      <c r="C15" s="18">
        <v>15.91</v>
      </c>
      <c r="D15" s="6" t="s">
        <v>30</v>
      </c>
      <c r="E15" s="6">
        <v>293</v>
      </c>
    </row>
    <row r="16" spans="1:5" x14ac:dyDescent="0.25">
      <c r="A16" s="18">
        <v>14</v>
      </c>
      <c r="B16" s="6" t="s">
        <v>21</v>
      </c>
      <c r="C16" s="18">
        <v>4.34</v>
      </c>
      <c r="D16" s="6" t="s">
        <v>30</v>
      </c>
      <c r="E16" s="6">
        <v>293</v>
      </c>
    </row>
    <row r="17" spans="1:5" x14ac:dyDescent="0.25">
      <c r="A17" s="18">
        <v>15</v>
      </c>
      <c r="B17" s="6" t="s">
        <v>21</v>
      </c>
      <c r="C17" s="18">
        <v>3.92</v>
      </c>
      <c r="D17" s="6" t="s">
        <v>30</v>
      </c>
      <c r="E17" s="6">
        <v>293</v>
      </c>
    </row>
    <row r="18" spans="1:5" x14ac:dyDescent="0.25">
      <c r="A18" s="18">
        <v>16</v>
      </c>
      <c r="B18" s="6" t="s">
        <v>627</v>
      </c>
      <c r="C18" s="18">
        <v>70.41</v>
      </c>
      <c r="D18" s="6" t="s">
        <v>99</v>
      </c>
      <c r="E18" s="6">
        <v>293</v>
      </c>
    </row>
    <row r="19" spans="1:5" x14ac:dyDescent="0.25">
      <c r="A19" s="18">
        <v>17</v>
      </c>
      <c r="B19" s="6" t="s">
        <v>97</v>
      </c>
      <c r="C19" s="18">
        <v>4.9800000000000004</v>
      </c>
      <c r="D19" s="6" t="s">
        <v>101</v>
      </c>
      <c r="E19" s="6">
        <v>293</v>
      </c>
    </row>
    <row r="20" spans="1:5" x14ac:dyDescent="0.25">
      <c r="A20" s="18">
        <v>18</v>
      </c>
      <c r="B20" s="6" t="s">
        <v>106</v>
      </c>
      <c r="C20" s="18">
        <v>9.66</v>
      </c>
      <c r="D20" s="6" t="s">
        <v>101</v>
      </c>
      <c r="E20" s="6">
        <v>293</v>
      </c>
    </row>
    <row r="21" spans="1:5" x14ac:dyDescent="0.25">
      <c r="A21" s="18">
        <v>19</v>
      </c>
      <c r="B21" s="6" t="s">
        <v>33</v>
      </c>
      <c r="C21" s="18">
        <v>18.2</v>
      </c>
      <c r="D21" s="6" t="s">
        <v>93</v>
      </c>
      <c r="E21" s="6">
        <v>293</v>
      </c>
    </row>
    <row r="22" spans="1:5" x14ac:dyDescent="0.25">
      <c r="A22" s="18">
        <v>21</v>
      </c>
      <c r="B22" s="6" t="s">
        <v>33</v>
      </c>
      <c r="C22" s="18">
        <v>37.35</v>
      </c>
      <c r="D22" s="6" t="s">
        <v>93</v>
      </c>
      <c r="E22" s="6">
        <v>293</v>
      </c>
    </row>
    <row r="23" spans="1:5" x14ac:dyDescent="0.25">
      <c r="A23" s="18">
        <v>22</v>
      </c>
      <c r="B23" s="6" t="s">
        <v>33</v>
      </c>
      <c r="C23" s="18">
        <v>13.34</v>
      </c>
      <c r="D23" s="6" t="s">
        <v>93</v>
      </c>
      <c r="E23" s="6">
        <v>293</v>
      </c>
    </row>
    <row r="24" spans="1:5" x14ac:dyDescent="0.25">
      <c r="A24" s="18">
        <v>23</v>
      </c>
      <c r="B24" s="6" t="s">
        <v>33</v>
      </c>
      <c r="C24" s="18">
        <v>10.199999999999999</v>
      </c>
      <c r="D24" s="6" t="s">
        <v>93</v>
      </c>
      <c r="E24" s="6">
        <v>293</v>
      </c>
    </row>
    <row r="25" spans="1:5" x14ac:dyDescent="0.25">
      <c r="A25" s="18">
        <v>24</v>
      </c>
      <c r="B25" s="6" t="s">
        <v>33</v>
      </c>
      <c r="C25" s="18">
        <v>22.25</v>
      </c>
      <c r="D25" s="6" t="s">
        <v>93</v>
      </c>
      <c r="E25" s="6">
        <v>293</v>
      </c>
    </row>
    <row r="26" spans="1:5" x14ac:dyDescent="0.25">
      <c r="A26" s="18">
        <v>25</v>
      </c>
      <c r="B26" s="6" t="s">
        <v>89</v>
      </c>
      <c r="C26" s="18">
        <v>7.8</v>
      </c>
      <c r="D26" s="6" t="s">
        <v>100</v>
      </c>
      <c r="E26" s="6">
        <v>293</v>
      </c>
    </row>
    <row r="27" spans="1:5" x14ac:dyDescent="0.25">
      <c r="A27" s="18">
        <v>26</v>
      </c>
      <c r="B27" s="6" t="s">
        <v>31</v>
      </c>
      <c r="C27" s="18">
        <v>6.27</v>
      </c>
      <c r="D27" s="6" t="s">
        <v>100</v>
      </c>
      <c r="E27" s="6">
        <v>293</v>
      </c>
    </row>
    <row r="28" spans="1:5" x14ac:dyDescent="0.25">
      <c r="A28" s="18">
        <v>27</v>
      </c>
      <c r="B28" s="6" t="s">
        <v>18</v>
      </c>
      <c r="C28" s="18">
        <v>1.9</v>
      </c>
      <c r="D28" s="6" t="s">
        <v>99</v>
      </c>
      <c r="E28" s="6">
        <v>293</v>
      </c>
    </row>
    <row r="29" spans="1:5" x14ac:dyDescent="0.25">
      <c r="A29" s="221" t="s">
        <v>102</v>
      </c>
      <c r="B29" s="222"/>
      <c r="C29" s="58">
        <f>SUM(C3:C28)</f>
        <v>482.63000000000005</v>
      </c>
      <c r="D29" s="10"/>
      <c r="E29" s="10"/>
    </row>
    <row r="30" spans="1:5" x14ac:dyDescent="0.25">
      <c r="A30" s="61" t="s">
        <v>44</v>
      </c>
      <c r="B30" s="6"/>
      <c r="C30" s="18"/>
      <c r="D30" s="6"/>
      <c r="E30" s="6"/>
    </row>
    <row r="31" spans="1:5" x14ac:dyDescent="0.25">
      <c r="A31" s="18">
        <v>28</v>
      </c>
      <c r="B31" s="6" t="s">
        <v>21</v>
      </c>
      <c r="C31" s="18">
        <v>17.739999999999998</v>
      </c>
      <c r="D31" s="6" t="s">
        <v>99</v>
      </c>
      <c r="E31" s="6">
        <v>300</v>
      </c>
    </row>
    <row r="32" spans="1:5" x14ac:dyDescent="0.25">
      <c r="A32" s="18">
        <v>29</v>
      </c>
      <c r="B32" s="6" t="s">
        <v>585</v>
      </c>
      <c r="C32" s="18">
        <v>12.78</v>
      </c>
      <c r="D32" s="6" t="s">
        <v>100</v>
      </c>
      <c r="E32" s="6">
        <v>300</v>
      </c>
    </row>
    <row r="33" spans="1:5" x14ac:dyDescent="0.25">
      <c r="A33" s="18">
        <v>32</v>
      </c>
      <c r="B33" s="6" t="s">
        <v>617</v>
      </c>
      <c r="C33" s="18">
        <v>91.71</v>
      </c>
      <c r="D33" s="6" t="s">
        <v>30</v>
      </c>
      <c r="E33" s="6">
        <v>300</v>
      </c>
    </row>
    <row r="34" spans="1:5" x14ac:dyDescent="0.25">
      <c r="A34" s="18">
        <v>33</v>
      </c>
      <c r="B34" s="6" t="s">
        <v>89</v>
      </c>
      <c r="C34" s="18">
        <v>25.27</v>
      </c>
      <c r="D34" s="6" t="s">
        <v>99</v>
      </c>
      <c r="E34" s="6">
        <v>300</v>
      </c>
    </row>
    <row r="35" spans="1:5" x14ac:dyDescent="0.25">
      <c r="A35" s="18">
        <v>34</v>
      </c>
      <c r="B35" s="6" t="s">
        <v>18</v>
      </c>
      <c r="C35" s="18">
        <v>2</v>
      </c>
      <c r="D35" s="6" t="s">
        <v>99</v>
      </c>
      <c r="E35" s="6">
        <v>300</v>
      </c>
    </row>
    <row r="36" spans="1:5" x14ac:dyDescent="0.25">
      <c r="A36" s="18">
        <v>35</v>
      </c>
      <c r="B36" s="6" t="s">
        <v>18</v>
      </c>
      <c r="C36" s="18">
        <v>5.19</v>
      </c>
      <c r="D36" s="6" t="s">
        <v>99</v>
      </c>
      <c r="E36" s="6">
        <v>300</v>
      </c>
    </row>
    <row r="37" spans="1:5" x14ac:dyDescent="0.25">
      <c r="A37" s="18">
        <v>36</v>
      </c>
      <c r="B37" s="6" t="s">
        <v>97</v>
      </c>
      <c r="C37" s="18">
        <v>2.82</v>
      </c>
      <c r="D37" s="6" t="s">
        <v>99</v>
      </c>
      <c r="E37" s="6">
        <v>300</v>
      </c>
    </row>
    <row r="38" spans="1:5" x14ac:dyDescent="0.25">
      <c r="A38" s="18">
        <v>37</v>
      </c>
      <c r="B38" s="6" t="s">
        <v>106</v>
      </c>
      <c r="C38" s="18">
        <v>2.91</v>
      </c>
      <c r="D38" s="6" t="s">
        <v>99</v>
      </c>
      <c r="E38" s="6">
        <v>300</v>
      </c>
    </row>
    <row r="39" spans="1:5" x14ac:dyDescent="0.25">
      <c r="A39" s="18">
        <v>38</v>
      </c>
      <c r="B39" s="6" t="s">
        <v>18</v>
      </c>
      <c r="C39" s="18">
        <v>5.23</v>
      </c>
      <c r="D39" s="6" t="s">
        <v>99</v>
      </c>
      <c r="E39" s="6">
        <v>300</v>
      </c>
    </row>
    <row r="40" spans="1:5" x14ac:dyDescent="0.25">
      <c r="A40" s="221" t="s">
        <v>45</v>
      </c>
      <c r="B40" s="222"/>
      <c r="C40" s="58">
        <f>SUM(C31:C39)</f>
        <v>165.64999999999998</v>
      </c>
      <c r="D40" s="10"/>
      <c r="E40" s="10"/>
    </row>
    <row r="41" spans="1:5" x14ac:dyDescent="0.25">
      <c r="A41" s="62" t="s">
        <v>109</v>
      </c>
      <c r="B41" s="23"/>
      <c r="C41" s="62">
        <f>C29+C40</f>
        <v>648.28</v>
      </c>
      <c r="D41" s="23"/>
      <c r="E41" s="23"/>
    </row>
    <row r="43" spans="1:5" x14ac:dyDescent="0.25">
      <c r="B43" s="13" t="s">
        <v>634</v>
      </c>
      <c r="C43" s="61">
        <f>SUM(C33)</f>
        <v>91.71</v>
      </c>
    </row>
    <row r="44" spans="1:5" x14ac:dyDescent="0.25">
      <c r="B44" s="13" t="s">
        <v>623</v>
      </c>
      <c r="C44" s="109">
        <f>SUM(C3,C4,C5,C7,C9,C10,C11,C12,C13,C14,C15,C21,C22,C23,C24,C25)</f>
        <v>350.03000000000003</v>
      </c>
    </row>
    <row r="45" spans="1:5" x14ac:dyDescent="0.25">
      <c r="B45" s="13" t="s">
        <v>624</v>
      </c>
      <c r="C45" s="109">
        <f>SUM(C16,C17,C18,C31,C32)</f>
        <v>109.19</v>
      </c>
    </row>
    <row r="46" spans="1:5" x14ac:dyDescent="0.25">
      <c r="B46" s="108" t="s">
        <v>631</v>
      </c>
      <c r="C46" s="109">
        <f>SUM(C6,C26,C34)</f>
        <v>51.69</v>
      </c>
      <c r="D46" s="107"/>
    </row>
    <row r="47" spans="1:5" x14ac:dyDescent="0.25">
      <c r="B47" s="108" t="s">
        <v>632</v>
      </c>
      <c r="C47" s="109">
        <f>SUM(C8,C19,C20,C27,C37,C38)</f>
        <v>31.34</v>
      </c>
    </row>
    <row r="48" spans="1:5" x14ac:dyDescent="0.25">
      <c r="B48" s="13" t="s">
        <v>625</v>
      </c>
      <c r="C48" s="109">
        <f>SUM(C39,C36,C35,C28)</f>
        <v>14.320000000000002</v>
      </c>
    </row>
  </sheetData>
  <mergeCells count="2">
    <mergeCell ref="A29:B29"/>
    <mergeCell ref="A40:B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6"/>
  <sheetViews>
    <sheetView workbookViewId="0">
      <pane ySplit="1" topLeftCell="A233" activePane="bottomLeft" state="frozen"/>
      <selection pane="bottomLeft" activeCell="B259" sqref="B259:C266"/>
    </sheetView>
  </sheetViews>
  <sheetFormatPr defaultRowHeight="15" x14ac:dyDescent="0.25"/>
  <cols>
    <col min="1" max="1" width="17.85546875" style="56" customWidth="1"/>
    <col min="2" max="2" width="22" customWidth="1"/>
    <col min="3" max="3" width="20" style="56" customWidth="1"/>
    <col min="4" max="4" width="13.5703125" customWidth="1"/>
    <col min="5" max="5" width="13.5703125" bestFit="1" customWidth="1"/>
  </cols>
  <sheetData>
    <row r="1" spans="1:5" ht="30" customHeight="1" thickBot="1" x14ac:dyDescent="0.3">
      <c r="A1" s="79" t="s">
        <v>94</v>
      </c>
      <c r="B1" s="37" t="s">
        <v>46</v>
      </c>
      <c r="C1" s="44" t="s">
        <v>47</v>
      </c>
      <c r="D1" s="37" t="s">
        <v>48</v>
      </c>
      <c r="E1" s="38" t="s">
        <v>122</v>
      </c>
    </row>
    <row r="2" spans="1:5" x14ac:dyDescent="0.25">
      <c r="A2" s="223" t="s">
        <v>15</v>
      </c>
      <c r="B2" s="224"/>
      <c r="C2" s="224"/>
      <c r="D2" s="224"/>
      <c r="E2" s="225"/>
    </row>
    <row r="3" spans="1:5" x14ac:dyDescent="0.25">
      <c r="A3" s="18">
        <v>1</v>
      </c>
      <c r="B3" s="6" t="s">
        <v>18</v>
      </c>
      <c r="C3" s="54">
        <v>7.83</v>
      </c>
      <c r="D3" s="6" t="s">
        <v>105</v>
      </c>
      <c r="E3" s="8" t="s">
        <v>235</v>
      </c>
    </row>
    <row r="4" spans="1:5" x14ac:dyDescent="0.25">
      <c r="A4" s="18">
        <v>2</v>
      </c>
      <c r="B4" s="6" t="s">
        <v>18</v>
      </c>
      <c r="C4" s="54">
        <v>17.11</v>
      </c>
      <c r="D4" s="6" t="s">
        <v>105</v>
      </c>
      <c r="E4" s="8">
        <v>3.45</v>
      </c>
    </row>
    <row r="5" spans="1:5" x14ac:dyDescent="0.25">
      <c r="A5" s="18">
        <v>3</v>
      </c>
      <c r="B5" s="6" t="s">
        <v>18</v>
      </c>
      <c r="C5" s="54">
        <v>19.190000000000001</v>
      </c>
      <c r="D5" s="6" t="s">
        <v>107</v>
      </c>
      <c r="E5" s="8">
        <v>3.45</v>
      </c>
    </row>
    <row r="6" spans="1:5" x14ac:dyDescent="0.25">
      <c r="A6" s="18">
        <v>4</v>
      </c>
      <c r="B6" s="6" t="s">
        <v>21</v>
      </c>
      <c r="C6" s="54">
        <v>29.11</v>
      </c>
      <c r="D6" s="6" t="s">
        <v>228</v>
      </c>
      <c r="E6" s="8">
        <v>3.4</v>
      </c>
    </row>
    <row r="7" spans="1:5" x14ac:dyDescent="0.25">
      <c r="A7" s="18" t="s">
        <v>98</v>
      </c>
      <c r="B7" s="6" t="s">
        <v>18</v>
      </c>
      <c r="C7" s="54">
        <v>21.03</v>
      </c>
      <c r="D7" s="6" t="s">
        <v>105</v>
      </c>
      <c r="E7" s="8">
        <v>3.45</v>
      </c>
    </row>
    <row r="8" spans="1:5" x14ac:dyDescent="0.25">
      <c r="A8" s="18" t="s">
        <v>236</v>
      </c>
      <c r="B8" s="6" t="s">
        <v>18</v>
      </c>
      <c r="C8" s="54">
        <v>23.03</v>
      </c>
      <c r="D8" s="6" t="s">
        <v>105</v>
      </c>
      <c r="E8" s="8">
        <v>3.45</v>
      </c>
    </row>
    <row r="9" spans="1:5" x14ac:dyDescent="0.25">
      <c r="A9" s="18">
        <v>6</v>
      </c>
      <c r="B9" s="6" t="s">
        <v>21</v>
      </c>
      <c r="C9" s="54">
        <v>19.13</v>
      </c>
      <c r="D9" s="6" t="s">
        <v>105</v>
      </c>
      <c r="E9" s="8">
        <v>3.4</v>
      </c>
    </row>
    <row r="10" spans="1:5" x14ac:dyDescent="0.25">
      <c r="A10" s="18">
        <v>7</v>
      </c>
      <c r="B10" s="6" t="s">
        <v>18</v>
      </c>
      <c r="C10" s="54">
        <v>4.0999999999999996</v>
      </c>
      <c r="D10" s="6" t="s">
        <v>105</v>
      </c>
      <c r="E10" s="8">
        <v>3.45</v>
      </c>
    </row>
    <row r="11" spans="1:5" x14ac:dyDescent="0.25">
      <c r="A11" s="18">
        <v>8</v>
      </c>
      <c r="B11" s="6" t="s">
        <v>18</v>
      </c>
      <c r="C11" s="54">
        <v>60.53</v>
      </c>
      <c r="D11" s="6" t="s">
        <v>228</v>
      </c>
      <c r="E11" s="8">
        <v>3.45</v>
      </c>
    </row>
    <row r="12" spans="1:5" x14ac:dyDescent="0.25">
      <c r="A12" s="18">
        <v>9</v>
      </c>
      <c r="B12" s="6" t="s">
        <v>18</v>
      </c>
      <c r="C12" s="54">
        <v>18.36</v>
      </c>
      <c r="D12" s="6" t="s">
        <v>105</v>
      </c>
      <c r="E12" s="8">
        <v>3.45</v>
      </c>
    </row>
    <row r="13" spans="1:5" x14ac:dyDescent="0.25">
      <c r="A13" s="18">
        <v>10</v>
      </c>
      <c r="B13" s="6" t="s">
        <v>21</v>
      </c>
      <c r="C13" s="54">
        <v>35.119999999999997</v>
      </c>
      <c r="D13" s="6" t="s">
        <v>228</v>
      </c>
      <c r="E13" s="8">
        <v>3.4</v>
      </c>
    </row>
    <row r="14" spans="1:5" x14ac:dyDescent="0.25">
      <c r="A14" s="18">
        <v>11</v>
      </c>
      <c r="B14" s="6" t="s">
        <v>18</v>
      </c>
      <c r="C14" s="54">
        <v>36.32</v>
      </c>
      <c r="D14" s="6" t="s">
        <v>107</v>
      </c>
      <c r="E14" s="8">
        <v>3.45</v>
      </c>
    </row>
    <row r="15" spans="1:5" x14ac:dyDescent="0.25">
      <c r="A15" s="18">
        <v>12</v>
      </c>
      <c r="B15" s="6" t="s">
        <v>18</v>
      </c>
      <c r="C15" s="54">
        <v>23.23</v>
      </c>
      <c r="D15" s="6" t="s">
        <v>107</v>
      </c>
      <c r="E15" s="8">
        <v>3.45</v>
      </c>
    </row>
    <row r="16" spans="1:5" x14ac:dyDescent="0.25">
      <c r="A16" s="18">
        <v>13</v>
      </c>
      <c r="B16" s="6" t="s">
        <v>18</v>
      </c>
      <c r="C16" s="54">
        <v>22.43</v>
      </c>
      <c r="D16" s="6" t="s">
        <v>228</v>
      </c>
      <c r="E16" s="8">
        <v>3.45</v>
      </c>
    </row>
    <row r="17" spans="1:5" x14ac:dyDescent="0.25">
      <c r="A17" s="97" t="s">
        <v>237</v>
      </c>
      <c r="B17" s="6" t="s">
        <v>21</v>
      </c>
      <c r="C17" s="54">
        <v>3.15</v>
      </c>
      <c r="D17" s="6" t="s">
        <v>125</v>
      </c>
      <c r="E17" s="8">
        <v>2.4500000000000002</v>
      </c>
    </row>
    <row r="18" spans="1:5" x14ac:dyDescent="0.25">
      <c r="A18" s="97" t="s">
        <v>238</v>
      </c>
      <c r="B18" s="6" t="s">
        <v>620</v>
      </c>
      <c r="C18" s="54">
        <v>2.83</v>
      </c>
      <c r="D18" s="6" t="s">
        <v>125</v>
      </c>
      <c r="E18" s="8">
        <v>2.4500000000000002</v>
      </c>
    </row>
    <row r="19" spans="1:5" x14ac:dyDescent="0.25">
      <c r="A19" s="97" t="s">
        <v>239</v>
      </c>
      <c r="B19" s="6" t="s">
        <v>21</v>
      </c>
      <c r="C19" s="54">
        <v>3.93</v>
      </c>
      <c r="D19" s="6" t="s">
        <v>125</v>
      </c>
      <c r="E19" s="8">
        <v>2.4500000000000002</v>
      </c>
    </row>
    <row r="20" spans="1:5" x14ac:dyDescent="0.25">
      <c r="A20" s="97" t="s">
        <v>240</v>
      </c>
      <c r="B20" s="6" t="s">
        <v>31</v>
      </c>
      <c r="C20" s="54">
        <v>5.52</v>
      </c>
      <c r="D20" s="6" t="s">
        <v>125</v>
      </c>
      <c r="E20" s="8">
        <v>2.4500000000000002</v>
      </c>
    </row>
    <row r="21" spans="1:5" x14ac:dyDescent="0.25">
      <c r="A21" s="97" t="s">
        <v>241</v>
      </c>
      <c r="B21" s="6" t="s">
        <v>21</v>
      </c>
      <c r="C21" s="54">
        <v>14.7</v>
      </c>
      <c r="D21" s="6" t="s">
        <v>105</v>
      </c>
      <c r="E21" s="8">
        <v>3.4</v>
      </c>
    </row>
    <row r="22" spans="1:5" x14ac:dyDescent="0.25">
      <c r="A22" s="97" t="s">
        <v>242</v>
      </c>
      <c r="B22" s="6" t="s">
        <v>21</v>
      </c>
      <c r="C22" s="54">
        <v>18.68</v>
      </c>
      <c r="D22" s="6" t="s">
        <v>105</v>
      </c>
      <c r="E22" s="8">
        <v>2.6</v>
      </c>
    </row>
    <row r="23" spans="1:5" x14ac:dyDescent="0.25">
      <c r="A23" s="97" t="s">
        <v>243</v>
      </c>
      <c r="B23" s="6" t="s">
        <v>21</v>
      </c>
      <c r="C23" s="54">
        <v>13.95</v>
      </c>
      <c r="D23" s="6" t="s">
        <v>105</v>
      </c>
      <c r="E23" s="8">
        <v>3.45</v>
      </c>
    </row>
    <row r="24" spans="1:5" x14ac:dyDescent="0.25">
      <c r="A24" s="97" t="s">
        <v>244</v>
      </c>
      <c r="B24" s="6" t="s">
        <v>584</v>
      </c>
      <c r="C24" s="54">
        <v>5.27</v>
      </c>
      <c r="D24" s="6" t="s">
        <v>105</v>
      </c>
      <c r="E24" s="8">
        <v>3.45</v>
      </c>
    </row>
    <row r="25" spans="1:5" x14ac:dyDescent="0.25">
      <c r="A25" s="97" t="s">
        <v>247</v>
      </c>
      <c r="B25" s="6" t="s">
        <v>584</v>
      </c>
      <c r="C25" s="54">
        <v>13.9</v>
      </c>
      <c r="D25" s="6" t="s">
        <v>105</v>
      </c>
      <c r="E25" s="8">
        <v>3.45</v>
      </c>
    </row>
    <row r="26" spans="1:5" x14ac:dyDescent="0.25">
      <c r="A26" s="97" t="s">
        <v>248</v>
      </c>
      <c r="B26" s="6" t="s">
        <v>18</v>
      </c>
      <c r="C26" s="54">
        <v>59.23</v>
      </c>
      <c r="D26" s="6" t="s">
        <v>105</v>
      </c>
      <c r="E26" s="8">
        <v>3.25</v>
      </c>
    </row>
    <row r="27" spans="1:5" x14ac:dyDescent="0.25">
      <c r="A27" s="97" t="s">
        <v>249</v>
      </c>
      <c r="B27" s="6" t="s">
        <v>18</v>
      </c>
      <c r="C27" s="54">
        <v>20.66</v>
      </c>
      <c r="D27" s="6" t="s">
        <v>105</v>
      </c>
      <c r="E27" s="8">
        <v>3.5</v>
      </c>
    </row>
    <row r="28" spans="1:5" x14ac:dyDescent="0.25">
      <c r="A28" s="97"/>
      <c r="B28" s="6" t="s">
        <v>21</v>
      </c>
      <c r="C28" s="54">
        <v>14.25</v>
      </c>
      <c r="D28" s="6" t="s">
        <v>105</v>
      </c>
      <c r="E28" s="8">
        <v>3.4</v>
      </c>
    </row>
    <row r="29" spans="1:5" x14ac:dyDescent="0.25">
      <c r="A29" s="97"/>
      <c r="B29" s="6" t="s">
        <v>21</v>
      </c>
      <c r="C29" s="54">
        <v>13.38</v>
      </c>
      <c r="D29" s="6" t="s">
        <v>105</v>
      </c>
      <c r="E29" s="8">
        <v>3.4</v>
      </c>
    </row>
    <row r="30" spans="1:5" x14ac:dyDescent="0.25">
      <c r="A30" s="97"/>
      <c r="B30" s="6" t="s">
        <v>21</v>
      </c>
      <c r="C30" s="54">
        <v>24.02</v>
      </c>
      <c r="D30" s="6" t="s">
        <v>105</v>
      </c>
      <c r="E30" s="8">
        <v>1.55</v>
      </c>
    </row>
    <row r="31" spans="1:5" x14ac:dyDescent="0.25">
      <c r="A31" s="97"/>
      <c r="B31" s="6" t="s">
        <v>250</v>
      </c>
      <c r="C31" s="54">
        <v>190.71</v>
      </c>
      <c r="D31" s="6" t="s">
        <v>30</v>
      </c>
      <c r="E31" s="8">
        <v>6</v>
      </c>
    </row>
    <row r="32" spans="1:5" x14ac:dyDescent="0.25">
      <c r="A32" s="97" t="s">
        <v>251</v>
      </c>
      <c r="B32" s="6" t="s">
        <v>21</v>
      </c>
      <c r="C32" s="54">
        <v>5.64</v>
      </c>
      <c r="D32" s="6" t="s">
        <v>16</v>
      </c>
      <c r="E32" s="8">
        <v>3</v>
      </c>
    </row>
    <row r="33" spans="1:5" x14ac:dyDescent="0.25">
      <c r="A33" s="97" t="s">
        <v>251</v>
      </c>
      <c r="B33" s="6" t="s">
        <v>21</v>
      </c>
      <c r="C33" s="54">
        <v>13.07</v>
      </c>
      <c r="D33" s="6" t="s">
        <v>16</v>
      </c>
      <c r="E33" s="8">
        <v>2.8</v>
      </c>
    </row>
    <row r="34" spans="1:5" x14ac:dyDescent="0.25">
      <c r="A34" s="97" t="s">
        <v>251</v>
      </c>
      <c r="B34" s="6" t="s">
        <v>252</v>
      </c>
      <c r="C34" s="54">
        <v>8.7899999999999991</v>
      </c>
      <c r="D34" s="6" t="s">
        <v>16</v>
      </c>
      <c r="E34" s="8">
        <v>2.8</v>
      </c>
    </row>
    <row r="35" spans="1:5" x14ac:dyDescent="0.25">
      <c r="A35" s="97" t="s">
        <v>253</v>
      </c>
      <c r="B35" s="6" t="s">
        <v>23</v>
      </c>
      <c r="C35" s="54">
        <v>5.56</v>
      </c>
      <c r="D35" s="6" t="s">
        <v>16</v>
      </c>
      <c r="E35" s="8">
        <v>2.2999999999999998</v>
      </c>
    </row>
    <row r="36" spans="1:5" x14ac:dyDescent="0.25">
      <c r="A36" s="97" t="s">
        <v>254</v>
      </c>
      <c r="B36" s="6" t="s">
        <v>18</v>
      </c>
      <c r="C36" s="54">
        <v>1.01</v>
      </c>
      <c r="D36" s="6" t="s">
        <v>16</v>
      </c>
      <c r="E36" s="8">
        <v>2.2999999999999998</v>
      </c>
    </row>
    <row r="37" spans="1:5" x14ac:dyDescent="0.25">
      <c r="A37" s="97" t="s">
        <v>255</v>
      </c>
      <c r="B37" s="6" t="s">
        <v>256</v>
      </c>
      <c r="C37" s="54">
        <v>7.6</v>
      </c>
      <c r="D37" s="6" t="s">
        <v>16</v>
      </c>
      <c r="E37" s="8">
        <v>2.75</v>
      </c>
    </row>
    <row r="38" spans="1:5" x14ac:dyDescent="0.25">
      <c r="A38" s="97" t="s">
        <v>257</v>
      </c>
      <c r="B38" s="6" t="s">
        <v>25</v>
      </c>
      <c r="C38" s="54">
        <v>5.48</v>
      </c>
      <c r="D38" s="6" t="s">
        <v>16</v>
      </c>
      <c r="E38" s="8">
        <v>2.2999999999999998</v>
      </c>
    </row>
    <row r="39" spans="1:5" x14ac:dyDescent="0.25">
      <c r="A39" s="97" t="s">
        <v>258</v>
      </c>
      <c r="B39" s="6" t="s">
        <v>21</v>
      </c>
      <c r="C39" s="54">
        <v>19.010000000000002</v>
      </c>
      <c r="D39" s="6" t="s">
        <v>105</v>
      </c>
      <c r="E39" s="8">
        <v>2.6</v>
      </c>
    </row>
    <row r="40" spans="1:5" x14ac:dyDescent="0.25">
      <c r="A40" s="97" t="s">
        <v>259</v>
      </c>
      <c r="B40" s="6" t="s">
        <v>18</v>
      </c>
      <c r="C40" s="54">
        <v>74.83</v>
      </c>
      <c r="D40" s="6" t="s">
        <v>16</v>
      </c>
      <c r="E40" s="8">
        <v>3.25</v>
      </c>
    </row>
    <row r="41" spans="1:5" x14ac:dyDescent="0.25">
      <c r="A41" s="97" t="s">
        <v>260</v>
      </c>
      <c r="B41" s="6" t="s">
        <v>261</v>
      </c>
      <c r="C41" s="54">
        <v>84.44</v>
      </c>
      <c r="D41" s="6" t="s">
        <v>16</v>
      </c>
      <c r="E41" s="8">
        <v>3.35</v>
      </c>
    </row>
    <row r="42" spans="1:5" x14ac:dyDescent="0.25">
      <c r="A42" s="97" t="s">
        <v>262</v>
      </c>
      <c r="B42" s="6" t="s">
        <v>18</v>
      </c>
      <c r="C42" s="54">
        <v>18.2</v>
      </c>
      <c r="D42" s="6" t="s">
        <v>16</v>
      </c>
      <c r="E42" s="8">
        <v>3.25</v>
      </c>
    </row>
    <row r="43" spans="1:5" x14ac:dyDescent="0.25">
      <c r="A43" s="97" t="s">
        <v>263</v>
      </c>
      <c r="B43" s="6" t="s">
        <v>621</v>
      </c>
      <c r="C43" s="54">
        <v>6.59</v>
      </c>
      <c r="D43" s="6" t="s">
        <v>16</v>
      </c>
      <c r="E43" s="8">
        <v>2.35</v>
      </c>
    </row>
    <row r="44" spans="1:5" x14ac:dyDescent="0.25">
      <c r="A44" s="97" t="s">
        <v>264</v>
      </c>
      <c r="B44" s="6" t="s">
        <v>622</v>
      </c>
      <c r="C44" s="54">
        <v>6.51</v>
      </c>
      <c r="D44" s="6" t="s">
        <v>16</v>
      </c>
      <c r="E44" s="8">
        <v>2.35</v>
      </c>
    </row>
    <row r="45" spans="1:5" x14ac:dyDescent="0.25">
      <c r="A45" s="97" t="s">
        <v>265</v>
      </c>
      <c r="B45" s="6" t="s">
        <v>21</v>
      </c>
      <c r="C45" s="54">
        <v>3.7</v>
      </c>
      <c r="D45" s="6" t="s">
        <v>16</v>
      </c>
      <c r="E45" s="8" t="s">
        <v>235</v>
      </c>
    </row>
    <row r="46" spans="1:5" x14ac:dyDescent="0.25">
      <c r="A46" s="97" t="s">
        <v>266</v>
      </c>
      <c r="B46" s="6" t="s">
        <v>21</v>
      </c>
      <c r="C46" s="54">
        <v>40.299999999999997</v>
      </c>
      <c r="D46" s="6" t="s">
        <v>16</v>
      </c>
      <c r="E46" s="8">
        <v>2.2000000000000002</v>
      </c>
    </row>
    <row r="47" spans="1:5" x14ac:dyDescent="0.25">
      <c r="A47" s="97" t="s">
        <v>267</v>
      </c>
      <c r="B47" s="6" t="s">
        <v>21</v>
      </c>
      <c r="C47" s="54">
        <v>30.33</v>
      </c>
      <c r="D47" s="6" t="s">
        <v>107</v>
      </c>
      <c r="E47" s="8">
        <v>2.2000000000000002</v>
      </c>
    </row>
    <row r="48" spans="1:5" x14ac:dyDescent="0.25">
      <c r="A48" s="97" t="s">
        <v>268</v>
      </c>
      <c r="B48" s="6" t="s">
        <v>584</v>
      </c>
      <c r="C48" s="54">
        <v>60.53</v>
      </c>
      <c r="D48" s="6" t="s">
        <v>105</v>
      </c>
      <c r="E48" s="8">
        <v>2.5</v>
      </c>
    </row>
    <row r="49" spans="1:5" x14ac:dyDescent="0.25">
      <c r="A49" s="97" t="s">
        <v>269</v>
      </c>
      <c r="B49" s="6" t="s">
        <v>18</v>
      </c>
      <c r="C49" s="54">
        <v>7.48</v>
      </c>
      <c r="D49" s="6" t="s">
        <v>105</v>
      </c>
      <c r="E49" s="8">
        <v>3.1</v>
      </c>
    </row>
    <row r="50" spans="1:5" x14ac:dyDescent="0.25">
      <c r="A50" s="97" t="s">
        <v>270</v>
      </c>
      <c r="B50" s="6" t="s">
        <v>18</v>
      </c>
      <c r="C50" s="54">
        <v>6.93</v>
      </c>
      <c r="D50" s="6" t="s">
        <v>105</v>
      </c>
      <c r="E50" s="8" t="s">
        <v>235</v>
      </c>
    </row>
    <row r="51" spans="1:5" x14ac:dyDescent="0.25">
      <c r="A51" s="97" t="s">
        <v>271</v>
      </c>
      <c r="B51" s="6" t="s">
        <v>21</v>
      </c>
      <c r="C51" s="54">
        <v>5.04</v>
      </c>
      <c r="D51" s="6" t="s">
        <v>107</v>
      </c>
      <c r="E51" s="8">
        <v>2.0499999999999998</v>
      </c>
    </row>
    <row r="52" spans="1:5" x14ac:dyDescent="0.25">
      <c r="A52" s="97" t="s">
        <v>272</v>
      </c>
      <c r="B52" s="6" t="s">
        <v>80</v>
      </c>
      <c r="C52" s="54">
        <v>11.26</v>
      </c>
      <c r="D52" s="6" t="s">
        <v>16</v>
      </c>
      <c r="E52" s="8">
        <v>2.7</v>
      </c>
    </row>
    <row r="53" spans="1:5" x14ac:dyDescent="0.25">
      <c r="A53" s="97" t="s">
        <v>273</v>
      </c>
      <c r="B53" s="6" t="s">
        <v>33</v>
      </c>
      <c r="C53" s="54">
        <v>23.03</v>
      </c>
      <c r="D53" s="6" t="s">
        <v>16</v>
      </c>
      <c r="E53" s="8">
        <v>3.35</v>
      </c>
    </row>
    <row r="54" spans="1:5" x14ac:dyDescent="0.25">
      <c r="A54" s="97" t="s">
        <v>274</v>
      </c>
      <c r="B54" s="6" t="s">
        <v>21</v>
      </c>
      <c r="C54" s="54">
        <v>8.16</v>
      </c>
      <c r="D54" s="6" t="s">
        <v>16</v>
      </c>
      <c r="E54" s="8">
        <v>3.25</v>
      </c>
    </row>
    <row r="55" spans="1:5" x14ac:dyDescent="0.25">
      <c r="A55" s="97" t="s">
        <v>275</v>
      </c>
      <c r="B55" s="6" t="s">
        <v>21</v>
      </c>
      <c r="C55" s="54">
        <v>12.8</v>
      </c>
      <c r="D55" s="6" t="s">
        <v>16</v>
      </c>
      <c r="E55" s="8">
        <v>3.4</v>
      </c>
    </row>
    <row r="56" spans="1:5" x14ac:dyDescent="0.25">
      <c r="A56" s="97" t="s">
        <v>276</v>
      </c>
      <c r="B56" s="6" t="s">
        <v>21</v>
      </c>
      <c r="C56" s="54">
        <v>11.19</v>
      </c>
      <c r="D56" s="6" t="s">
        <v>16</v>
      </c>
      <c r="E56" s="8">
        <v>3.25</v>
      </c>
    </row>
    <row r="57" spans="1:5" x14ac:dyDescent="0.25">
      <c r="A57" s="97" t="s">
        <v>277</v>
      </c>
      <c r="B57" s="6" t="s">
        <v>21</v>
      </c>
      <c r="C57" s="54">
        <v>2.86</v>
      </c>
      <c r="D57" s="6" t="s">
        <v>16</v>
      </c>
      <c r="E57" s="8">
        <v>3.25</v>
      </c>
    </row>
    <row r="58" spans="1:5" x14ac:dyDescent="0.25">
      <c r="A58" s="221" t="s">
        <v>27</v>
      </c>
      <c r="B58" s="222"/>
      <c r="C58" s="64">
        <f>SUM(C3:C57)</f>
        <v>1221.04</v>
      </c>
      <c r="D58" s="10"/>
      <c r="E58" s="39"/>
    </row>
    <row r="59" spans="1:5" x14ac:dyDescent="0.25">
      <c r="A59" s="233" t="s">
        <v>28</v>
      </c>
      <c r="B59" s="234"/>
      <c r="C59" s="234"/>
      <c r="D59" s="234"/>
      <c r="E59" s="235"/>
    </row>
    <row r="60" spans="1:5" x14ac:dyDescent="0.25">
      <c r="A60" s="97" t="s">
        <v>278</v>
      </c>
      <c r="B60" s="6" t="s">
        <v>33</v>
      </c>
      <c r="C60" s="54">
        <v>17.5</v>
      </c>
      <c r="D60" s="6" t="s">
        <v>279</v>
      </c>
      <c r="E60" s="8">
        <v>4.0999999999999996</v>
      </c>
    </row>
    <row r="61" spans="1:5" x14ac:dyDescent="0.25">
      <c r="A61" s="97" t="s">
        <v>280</v>
      </c>
      <c r="B61" s="6" t="s">
        <v>33</v>
      </c>
      <c r="C61" s="54">
        <v>21.38</v>
      </c>
      <c r="D61" s="6" t="s">
        <v>279</v>
      </c>
      <c r="E61" s="8">
        <v>4.0999999999999996</v>
      </c>
    </row>
    <row r="62" spans="1:5" x14ac:dyDescent="0.25">
      <c r="A62" s="97" t="s">
        <v>281</v>
      </c>
      <c r="B62" s="6" t="s">
        <v>21</v>
      </c>
      <c r="C62" s="54">
        <v>5.69</v>
      </c>
      <c r="D62" s="6" t="s">
        <v>279</v>
      </c>
      <c r="E62" s="8">
        <v>4.0999999999999996</v>
      </c>
    </row>
    <row r="63" spans="1:5" x14ac:dyDescent="0.25">
      <c r="A63" s="97" t="s">
        <v>282</v>
      </c>
      <c r="B63" s="6" t="s">
        <v>33</v>
      </c>
      <c r="C63" s="54">
        <v>5.26</v>
      </c>
      <c r="D63" s="6" t="s">
        <v>16</v>
      </c>
      <c r="E63" s="8">
        <v>4.0999999999999996</v>
      </c>
    </row>
    <row r="64" spans="1:5" x14ac:dyDescent="0.25">
      <c r="A64" s="97" t="s">
        <v>283</v>
      </c>
      <c r="B64" s="6" t="s">
        <v>33</v>
      </c>
      <c r="C64" s="54">
        <v>8.11</v>
      </c>
      <c r="D64" s="6" t="s">
        <v>16</v>
      </c>
      <c r="E64" s="8">
        <v>4.0999999999999996</v>
      </c>
    </row>
    <row r="65" spans="1:5" x14ac:dyDescent="0.25">
      <c r="A65" s="97" t="s">
        <v>284</v>
      </c>
      <c r="B65" s="6" t="s">
        <v>635</v>
      </c>
      <c r="C65" s="54">
        <v>3.33</v>
      </c>
      <c r="D65" s="6" t="s">
        <v>16</v>
      </c>
      <c r="E65" s="8">
        <v>4.0999999999999996</v>
      </c>
    </row>
    <row r="66" spans="1:5" x14ac:dyDescent="0.25">
      <c r="A66" s="97" t="s">
        <v>285</v>
      </c>
      <c r="B66" s="6" t="s">
        <v>21</v>
      </c>
      <c r="C66" s="54">
        <v>11.54</v>
      </c>
      <c r="D66" s="6" t="s">
        <v>16</v>
      </c>
      <c r="E66" s="8">
        <v>4.25</v>
      </c>
    </row>
    <row r="67" spans="1:5" x14ac:dyDescent="0.25">
      <c r="A67" s="97" t="s">
        <v>286</v>
      </c>
      <c r="B67" s="6" t="s">
        <v>18</v>
      </c>
      <c r="C67" s="54">
        <v>5.34</v>
      </c>
      <c r="D67" s="6" t="s">
        <v>16</v>
      </c>
      <c r="E67" s="8">
        <v>4.0999999999999996</v>
      </c>
    </row>
    <row r="68" spans="1:5" x14ac:dyDescent="0.25">
      <c r="A68" s="97" t="s">
        <v>287</v>
      </c>
      <c r="B68" s="6" t="s">
        <v>18</v>
      </c>
      <c r="C68" s="54">
        <v>2.06</v>
      </c>
      <c r="D68" s="6" t="s">
        <v>16</v>
      </c>
      <c r="E68" s="8">
        <v>4.0999999999999996</v>
      </c>
    </row>
    <row r="69" spans="1:5" x14ac:dyDescent="0.25">
      <c r="A69" s="97" t="s">
        <v>288</v>
      </c>
      <c r="B69" s="6" t="s">
        <v>80</v>
      </c>
      <c r="C69" s="54">
        <v>4.3899999999999997</v>
      </c>
      <c r="D69" s="6" t="s">
        <v>16</v>
      </c>
      <c r="E69" s="8">
        <v>4.0999999999999996</v>
      </c>
    </row>
    <row r="70" spans="1:5" x14ac:dyDescent="0.25">
      <c r="A70" s="97" t="s">
        <v>289</v>
      </c>
      <c r="B70" s="6" t="s">
        <v>21</v>
      </c>
      <c r="C70" s="54">
        <v>7.13</v>
      </c>
      <c r="D70" s="6" t="s">
        <v>16</v>
      </c>
      <c r="E70" s="8">
        <v>4.25</v>
      </c>
    </row>
    <row r="71" spans="1:5" x14ac:dyDescent="0.25">
      <c r="A71" s="97"/>
      <c r="B71" s="6" t="s">
        <v>585</v>
      </c>
      <c r="C71" s="54">
        <v>12.6</v>
      </c>
      <c r="D71" s="6" t="s">
        <v>290</v>
      </c>
      <c r="E71" s="8" t="s">
        <v>235</v>
      </c>
    </row>
    <row r="72" spans="1:5" x14ac:dyDescent="0.25">
      <c r="A72" s="97" t="s">
        <v>291</v>
      </c>
      <c r="B72" s="6" t="s">
        <v>620</v>
      </c>
      <c r="C72" s="54">
        <v>2.72</v>
      </c>
      <c r="D72" s="6" t="s">
        <v>16</v>
      </c>
      <c r="E72" s="8">
        <v>4.0999999999999996</v>
      </c>
    </row>
    <row r="73" spans="1:5" x14ac:dyDescent="0.25">
      <c r="A73" s="97" t="s">
        <v>292</v>
      </c>
      <c r="B73" s="6" t="s">
        <v>622</v>
      </c>
      <c r="C73" s="54">
        <v>4.9800000000000004</v>
      </c>
      <c r="D73" s="6" t="s">
        <v>16</v>
      </c>
      <c r="E73" s="8">
        <v>4.0999999999999996</v>
      </c>
    </row>
    <row r="74" spans="1:5" x14ac:dyDescent="0.25">
      <c r="A74" s="97" t="s">
        <v>293</v>
      </c>
      <c r="B74" s="6" t="s">
        <v>622</v>
      </c>
      <c r="C74" s="54">
        <v>10.27</v>
      </c>
      <c r="D74" s="6" t="s">
        <v>16</v>
      </c>
      <c r="E74" s="8">
        <v>4.0999999999999996</v>
      </c>
    </row>
    <row r="75" spans="1:5" x14ac:dyDescent="0.25">
      <c r="A75" s="97" t="s">
        <v>108</v>
      </c>
      <c r="B75" s="6" t="s">
        <v>617</v>
      </c>
      <c r="C75" s="54">
        <v>63.82</v>
      </c>
      <c r="D75" s="6" t="s">
        <v>294</v>
      </c>
      <c r="E75" s="8">
        <v>4.0999999999999996</v>
      </c>
    </row>
    <row r="76" spans="1:5" x14ac:dyDescent="0.25">
      <c r="A76" s="97" t="s">
        <v>295</v>
      </c>
      <c r="B76" s="6" t="s">
        <v>21</v>
      </c>
      <c r="C76" s="54">
        <v>3.64</v>
      </c>
      <c r="D76" s="6" t="s">
        <v>16</v>
      </c>
      <c r="E76" s="8">
        <v>4.0999999999999996</v>
      </c>
    </row>
    <row r="77" spans="1:5" x14ac:dyDescent="0.25">
      <c r="A77" s="97" t="s">
        <v>296</v>
      </c>
      <c r="B77" s="6" t="s">
        <v>33</v>
      </c>
      <c r="C77" s="54">
        <v>24.63</v>
      </c>
      <c r="D77" s="6" t="s">
        <v>228</v>
      </c>
      <c r="E77" s="8">
        <v>4.0999999999999996</v>
      </c>
    </row>
    <row r="78" spans="1:5" x14ac:dyDescent="0.25">
      <c r="A78" s="97" t="s">
        <v>297</v>
      </c>
      <c r="B78" s="6" t="s">
        <v>21</v>
      </c>
      <c r="C78" s="54">
        <v>79.959999999999994</v>
      </c>
      <c r="D78" s="6" t="s">
        <v>16</v>
      </c>
      <c r="E78" s="8">
        <v>4.25</v>
      </c>
    </row>
    <row r="79" spans="1:5" x14ac:dyDescent="0.25">
      <c r="A79" s="97" t="s">
        <v>298</v>
      </c>
      <c r="B79" s="6" t="s">
        <v>21</v>
      </c>
      <c r="C79" s="54">
        <v>15.37</v>
      </c>
      <c r="D79" s="6" t="s">
        <v>16</v>
      </c>
      <c r="E79" s="8">
        <v>4.25</v>
      </c>
    </row>
    <row r="80" spans="1:5" x14ac:dyDescent="0.25">
      <c r="A80" s="97" t="s">
        <v>299</v>
      </c>
      <c r="B80" s="6" t="s">
        <v>585</v>
      </c>
      <c r="C80" s="54">
        <v>12.24</v>
      </c>
      <c r="D80" s="6" t="s">
        <v>290</v>
      </c>
      <c r="E80" s="8" t="s">
        <v>235</v>
      </c>
    </row>
    <row r="81" spans="1:5" x14ac:dyDescent="0.25">
      <c r="A81" s="97" t="s">
        <v>299</v>
      </c>
      <c r="B81" s="6" t="s">
        <v>21</v>
      </c>
      <c r="C81" s="54">
        <v>13.29</v>
      </c>
      <c r="D81" s="6" t="s">
        <v>16</v>
      </c>
      <c r="E81" s="8">
        <v>4.1500000000000004</v>
      </c>
    </row>
    <row r="82" spans="1:5" x14ac:dyDescent="0.25">
      <c r="A82" s="97" t="s">
        <v>300</v>
      </c>
      <c r="B82" s="6" t="s">
        <v>585</v>
      </c>
      <c r="C82" s="54">
        <v>10.4</v>
      </c>
      <c r="D82" s="6" t="s">
        <v>290</v>
      </c>
      <c r="E82" s="8" t="s">
        <v>235</v>
      </c>
    </row>
    <row r="83" spans="1:5" x14ac:dyDescent="0.25">
      <c r="A83" s="97" t="s">
        <v>300</v>
      </c>
      <c r="B83" s="6" t="s">
        <v>21</v>
      </c>
      <c r="C83" s="54">
        <v>10.27</v>
      </c>
      <c r="D83" s="6" t="s">
        <v>16</v>
      </c>
      <c r="E83" s="8">
        <v>4.1500000000000004</v>
      </c>
    </row>
    <row r="84" spans="1:5" x14ac:dyDescent="0.25">
      <c r="A84" s="97" t="s">
        <v>301</v>
      </c>
      <c r="B84" s="6" t="s">
        <v>617</v>
      </c>
      <c r="C84" s="54">
        <v>63.39</v>
      </c>
      <c r="D84" s="6" t="s">
        <v>279</v>
      </c>
      <c r="E84" s="8">
        <v>4.0999999999999996</v>
      </c>
    </row>
    <row r="85" spans="1:5" x14ac:dyDescent="0.25">
      <c r="A85" s="97" t="s">
        <v>302</v>
      </c>
      <c r="B85" s="6" t="s">
        <v>33</v>
      </c>
      <c r="C85" s="54">
        <v>23.1</v>
      </c>
      <c r="D85" s="6" t="s">
        <v>279</v>
      </c>
      <c r="E85" s="8">
        <v>4.0999999999999996</v>
      </c>
    </row>
    <row r="86" spans="1:5" x14ac:dyDescent="0.25">
      <c r="A86" s="97" t="s">
        <v>303</v>
      </c>
      <c r="B86" s="6" t="s">
        <v>621</v>
      </c>
      <c r="C86" s="54">
        <v>5.13</v>
      </c>
      <c r="D86" s="6" t="s">
        <v>16</v>
      </c>
      <c r="E86" s="8">
        <v>4.0999999999999996</v>
      </c>
    </row>
    <row r="87" spans="1:5" x14ac:dyDescent="0.25">
      <c r="A87" s="97" t="s">
        <v>304</v>
      </c>
      <c r="B87" s="6" t="s">
        <v>621</v>
      </c>
      <c r="C87" s="54">
        <v>12.54</v>
      </c>
      <c r="D87" s="6" t="s">
        <v>16</v>
      </c>
      <c r="E87" s="8">
        <v>4.0999999999999996</v>
      </c>
    </row>
    <row r="88" spans="1:5" x14ac:dyDescent="0.25">
      <c r="A88" s="97" t="s">
        <v>305</v>
      </c>
      <c r="B88" s="6" t="s">
        <v>21</v>
      </c>
      <c r="C88" s="54">
        <v>31.3</v>
      </c>
      <c r="D88" s="6" t="s">
        <v>16</v>
      </c>
      <c r="E88" s="8">
        <v>4.25</v>
      </c>
    </row>
    <row r="89" spans="1:5" x14ac:dyDescent="0.25">
      <c r="A89" s="97" t="s">
        <v>306</v>
      </c>
      <c r="B89" s="6" t="s">
        <v>617</v>
      </c>
      <c r="C89" s="54">
        <v>61.87</v>
      </c>
      <c r="D89" s="6" t="s">
        <v>279</v>
      </c>
      <c r="E89" s="8">
        <v>4.0999999999999996</v>
      </c>
    </row>
    <row r="90" spans="1:5" x14ac:dyDescent="0.25">
      <c r="A90" s="97" t="s">
        <v>307</v>
      </c>
      <c r="B90" s="6" t="s">
        <v>617</v>
      </c>
      <c r="C90" s="54">
        <v>30.32</v>
      </c>
      <c r="D90" s="6" t="s">
        <v>279</v>
      </c>
      <c r="E90" s="8">
        <v>4.0999999999999996</v>
      </c>
    </row>
    <row r="91" spans="1:5" x14ac:dyDescent="0.25">
      <c r="A91" s="97" t="s">
        <v>308</v>
      </c>
      <c r="B91" s="6" t="s">
        <v>617</v>
      </c>
      <c r="C91" s="54">
        <v>22.55</v>
      </c>
      <c r="D91" s="6" t="s">
        <v>279</v>
      </c>
      <c r="E91" s="8">
        <v>4.0999999999999996</v>
      </c>
    </row>
    <row r="92" spans="1:5" x14ac:dyDescent="0.25">
      <c r="A92" s="97" t="s">
        <v>309</v>
      </c>
      <c r="B92" s="6" t="s">
        <v>21</v>
      </c>
      <c r="C92" s="54">
        <v>7.46</v>
      </c>
      <c r="D92" s="6" t="s">
        <v>279</v>
      </c>
      <c r="E92" s="8">
        <v>4.0999999999999996</v>
      </c>
    </row>
    <row r="93" spans="1:5" x14ac:dyDescent="0.25">
      <c r="A93" s="97" t="s">
        <v>310</v>
      </c>
      <c r="B93" s="6" t="s">
        <v>617</v>
      </c>
      <c r="C93" s="54">
        <v>62.43</v>
      </c>
      <c r="D93" s="6" t="s">
        <v>294</v>
      </c>
      <c r="E93" s="8">
        <v>4.0999999999999996</v>
      </c>
    </row>
    <row r="94" spans="1:5" x14ac:dyDescent="0.25">
      <c r="A94" s="97"/>
      <c r="B94" s="6" t="s">
        <v>21</v>
      </c>
      <c r="C94" s="54">
        <v>11.28</v>
      </c>
      <c r="D94" s="6" t="s">
        <v>16</v>
      </c>
      <c r="E94" s="8">
        <v>4.25</v>
      </c>
    </row>
    <row r="95" spans="1:5" x14ac:dyDescent="0.25">
      <c r="A95" s="97"/>
      <c r="B95" s="6" t="s">
        <v>585</v>
      </c>
      <c r="C95" s="54">
        <v>2.87</v>
      </c>
      <c r="D95" s="6" t="s">
        <v>16</v>
      </c>
      <c r="E95" s="8" t="s">
        <v>235</v>
      </c>
    </row>
    <row r="96" spans="1:5" x14ac:dyDescent="0.25">
      <c r="A96" s="97"/>
      <c r="B96" s="6" t="s">
        <v>636</v>
      </c>
      <c r="C96" s="54">
        <v>2.4</v>
      </c>
      <c r="D96" s="6" t="s">
        <v>16</v>
      </c>
      <c r="E96" s="8" t="s">
        <v>235</v>
      </c>
    </row>
    <row r="97" spans="1:5" x14ac:dyDescent="0.25">
      <c r="A97" s="97" t="s">
        <v>311</v>
      </c>
      <c r="B97" s="6" t="s">
        <v>21</v>
      </c>
      <c r="C97" s="54">
        <v>13.65</v>
      </c>
      <c r="D97" s="6" t="s">
        <v>16</v>
      </c>
      <c r="E97" s="8">
        <v>2.8</v>
      </c>
    </row>
    <row r="98" spans="1:5" x14ac:dyDescent="0.25">
      <c r="A98" s="97" t="s">
        <v>312</v>
      </c>
      <c r="B98" s="6" t="s">
        <v>250</v>
      </c>
      <c r="C98" s="54">
        <v>45.34</v>
      </c>
      <c r="D98" s="6" t="s">
        <v>294</v>
      </c>
      <c r="E98" s="8">
        <v>2.8</v>
      </c>
    </row>
    <row r="99" spans="1:5" x14ac:dyDescent="0.25">
      <c r="A99" s="97" t="s">
        <v>313</v>
      </c>
      <c r="B99" s="6" t="s">
        <v>620</v>
      </c>
      <c r="C99" s="54">
        <v>1.67</v>
      </c>
      <c r="D99" s="6" t="s">
        <v>16</v>
      </c>
      <c r="E99" s="8">
        <v>2.8</v>
      </c>
    </row>
    <row r="100" spans="1:5" x14ac:dyDescent="0.25">
      <c r="A100" s="97" t="s">
        <v>314</v>
      </c>
      <c r="B100" s="6" t="s">
        <v>620</v>
      </c>
      <c r="C100" s="54">
        <v>3.51</v>
      </c>
      <c r="D100" s="6" t="s">
        <v>16</v>
      </c>
      <c r="E100" s="8">
        <v>2.8</v>
      </c>
    </row>
    <row r="101" spans="1:5" x14ac:dyDescent="0.25">
      <c r="A101" s="97" t="s">
        <v>315</v>
      </c>
      <c r="B101" s="6" t="s">
        <v>620</v>
      </c>
      <c r="C101" s="54">
        <v>1.65</v>
      </c>
      <c r="D101" s="6" t="s">
        <v>16</v>
      </c>
      <c r="E101" s="8">
        <v>2.8</v>
      </c>
    </row>
    <row r="102" spans="1:5" x14ac:dyDescent="0.25">
      <c r="A102" s="97" t="s">
        <v>316</v>
      </c>
      <c r="B102" s="6" t="s">
        <v>21</v>
      </c>
      <c r="C102" s="54">
        <v>4.12</v>
      </c>
      <c r="D102" s="6" t="s">
        <v>16</v>
      </c>
      <c r="E102" s="8">
        <v>2.8</v>
      </c>
    </row>
    <row r="103" spans="1:5" x14ac:dyDescent="0.25">
      <c r="A103" s="97" t="s">
        <v>244</v>
      </c>
      <c r="B103" s="6" t="s">
        <v>617</v>
      </c>
      <c r="C103" s="54">
        <v>17.43</v>
      </c>
      <c r="D103" s="6" t="s">
        <v>16</v>
      </c>
      <c r="E103" s="8">
        <v>4.0999999999999996</v>
      </c>
    </row>
    <row r="104" spans="1:5" x14ac:dyDescent="0.25">
      <c r="A104" s="97" t="s">
        <v>245</v>
      </c>
      <c r="B104" s="6" t="s">
        <v>617</v>
      </c>
      <c r="C104" s="54">
        <v>63</v>
      </c>
      <c r="D104" s="6" t="s">
        <v>279</v>
      </c>
      <c r="E104" s="8">
        <v>4.0999999999999996</v>
      </c>
    </row>
    <row r="105" spans="1:5" x14ac:dyDescent="0.25">
      <c r="A105" s="97" t="s">
        <v>246</v>
      </c>
      <c r="B105" s="6" t="s">
        <v>617</v>
      </c>
      <c r="C105" s="54">
        <v>23.44</v>
      </c>
      <c r="D105" s="6" t="s">
        <v>317</v>
      </c>
      <c r="E105" s="8">
        <v>4.0999999999999996</v>
      </c>
    </row>
    <row r="106" spans="1:5" x14ac:dyDescent="0.25">
      <c r="A106" s="97" t="s">
        <v>318</v>
      </c>
      <c r="B106" s="6" t="s">
        <v>21</v>
      </c>
      <c r="C106" s="54">
        <v>3.06</v>
      </c>
      <c r="D106" s="6" t="s">
        <v>16</v>
      </c>
      <c r="E106" s="8">
        <v>4.25</v>
      </c>
    </row>
    <row r="107" spans="1:5" x14ac:dyDescent="0.25">
      <c r="A107" s="97"/>
      <c r="B107" s="6" t="s">
        <v>585</v>
      </c>
      <c r="C107" s="54">
        <v>12.6</v>
      </c>
      <c r="D107" s="6" t="s">
        <v>290</v>
      </c>
      <c r="E107" s="8" t="s">
        <v>235</v>
      </c>
    </row>
    <row r="108" spans="1:5" x14ac:dyDescent="0.25">
      <c r="A108" s="97" t="s">
        <v>247</v>
      </c>
      <c r="B108" s="6" t="s">
        <v>617</v>
      </c>
      <c r="C108" s="54">
        <v>24.22</v>
      </c>
      <c r="D108" s="6" t="s">
        <v>294</v>
      </c>
      <c r="E108" s="8">
        <v>4.0999999999999996</v>
      </c>
    </row>
    <row r="109" spans="1:5" x14ac:dyDescent="0.25">
      <c r="A109" s="97" t="s">
        <v>248</v>
      </c>
      <c r="B109" s="6" t="s">
        <v>21</v>
      </c>
      <c r="C109" s="54">
        <v>20.13</v>
      </c>
      <c r="D109" s="6" t="s">
        <v>16</v>
      </c>
      <c r="E109" s="8">
        <v>4.25</v>
      </c>
    </row>
    <row r="110" spans="1:5" x14ac:dyDescent="0.25">
      <c r="A110" s="97" t="s">
        <v>319</v>
      </c>
      <c r="B110" s="6" t="s">
        <v>622</v>
      </c>
      <c r="C110" s="54">
        <v>4.0599999999999996</v>
      </c>
      <c r="D110" s="6" t="s">
        <v>16</v>
      </c>
      <c r="E110" s="8">
        <v>4.0999999999999996</v>
      </c>
    </row>
    <row r="111" spans="1:5" x14ac:dyDescent="0.25">
      <c r="A111" s="97" t="s">
        <v>320</v>
      </c>
      <c r="B111" s="6" t="s">
        <v>106</v>
      </c>
      <c r="C111" s="54">
        <v>1.27</v>
      </c>
      <c r="D111" s="6" t="s">
        <v>16</v>
      </c>
      <c r="E111" s="8">
        <v>4.0999999999999996</v>
      </c>
    </row>
    <row r="112" spans="1:5" x14ac:dyDescent="0.25">
      <c r="A112" s="97" t="s">
        <v>249</v>
      </c>
      <c r="B112" s="6" t="s">
        <v>617</v>
      </c>
      <c r="C112" s="54">
        <v>62.95</v>
      </c>
      <c r="D112" s="6" t="s">
        <v>279</v>
      </c>
      <c r="E112" s="8">
        <v>4.0999999999999996</v>
      </c>
    </row>
    <row r="113" spans="1:5" x14ac:dyDescent="0.25">
      <c r="A113" s="97" t="s">
        <v>258</v>
      </c>
      <c r="B113" s="6" t="s">
        <v>621</v>
      </c>
      <c r="C113" s="54">
        <v>2.84</v>
      </c>
      <c r="D113" s="6" t="s">
        <v>16</v>
      </c>
      <c r="E113" s="8">
        <v>4.0999999999999996</v>
      </c>
    </row>
    <row r="114" spans="1:5" x14ac:dyDescent="0.25">
      <c r="A114" s="97" t="s">
        <v>259</v>
      </c>
      <c r="B114" s="6" t="s">
        <v>621</v>
      </c>
      <c r="C114" s="54">
        <v>7.7</v>
      </c>
      <c r="D114" s="6" t="s">
        <v>16</v>
      </c>
      <c r="E114" s="8">
        <v>4.0999999999999996</v>
      </c>
    </row>
    <row r="115" spans="1:5" x14ac:dyDescent="0.25">
      <c r="A115" s="97" t="s">
        <v>260</v>
      </c>
      <c r="B115" s="6" t="s">
        <v>18</v>
      </c>
      <c r="C115" s="54">
        <v>1.18</v>
      </c>
      <c r="D115" s="6" t="s">
        <v>16</v>
      </c>
      <c r="E115" s="8">
        <v>4.0999999999999996</v>
      </c>
    </row>
    <row r="116" spans="1:5" x14ac:dyDescent="0.25">
      <c r="A116" s="97" t="s">
        <v>321</v>
      </c>
      <c r="B116" s="6" t="s">
        <v>21</v>
      </c>
      <c r="C116" s="54">
        <v>16.37</v>
      </c>
      <c r="D116" s="6" t="s">
        <v>16</v>
      </c>
      <c r="E116" s="8">
        <v>4.25</v>
      </c>
    </row>
    <row r="117" spans="1:5" x14ac:dyDescent="0.25">
      <c r="A117" s="97" t="s">
        <v>322</v>
      </c>
      <c r="B117" s="6" t="s">
        <v>585</v>
      </c>
      <c r="C117" s="54">
        <v>12.24</v>
      </c>
      <c r="D117" s="6" t="s">
        <v>290</v>
      </c>
      <c r="E117" s="8" t="s">
        <v>235</v>
      </c>
    </row>
    <row r="118" spans="1:5" x14ac:dyDescent="0.25">
      <c r="A118" s="97" t="s">
        <v>322</v>
      </c>
      <c r="B118" s="6" t="s">
        <v>21</v>
      </c>
      <c r="C118" s="54">
        <v>13.29</v>
      </c>
      <c r="D118" s="6" t="s">
        <v>16</v>
      </c>
      <c r="E118" s="8">
        <v>4.1500000000000004</v>
      </c>
    </row>
    <row r="119" spans="1:5" x14ac:dyDescent="0.25">
      <c r="A119" s="97"/>
      <c r="B119" s="6" t="s">
        <v>585</v>
      </c>
      <c r="C119" s="54">
        <v>9.43</v>
      </c>
      <c r="D119" s="6" t="s">
        <v>16</v>
      </c>
      <c r="E119" s="8" t="s">
        <v>235</v>
      </c>
    </row>
    <row r="120" spans="1:5" x14ac:dyDescent="0.25">
      <c r="A120" s="221" t="s">
        <v>212</v>
      </c>
      <c r="B120" s="222"/>
      <c r="C120" s="64">
        <f>SUM(C60:C119)</f>
        <v>1057.7099999999998</v>
      </c>
      <c r="D120" s="10"/>
      <c r="E120" s="39"/>
    </row>
    <row r="121" spans="1:5" x14ac:dyDescent="0.25">
      <c r="A121" s="233" t="s">
        <v>35</v>
      </c>
      <c r="B121" s="234"/>
      <c r="C121" s="234"/>
      <c r="D121" s="234"/>
      <c r="E121" s="235"/>
    </row>
    <row r="122" spans="1:5" x14ac:dyDescent="0.25">
      <c r="A122" s="18" t="s">
        <v>323</v>
      </c>
      <c r="B122" s="6" t="s">
        <v>33</v>
      </c>
      <c r="C122" s="54">
        <v>20.47</v>
      </c>
      <c r="D122" s="6" t="s">
        <v>324</v>
      </c>
      <c r="E122" s="8">
        <v>4.0999999999999996</v>
      </c>
    </row>
    <row r="123" spans="1:5" x14ac:dyDescent="0.25">
      <c r="A123" s="18" t="s">
        <v>325</v>
      </c>
      <c r="B123" s="6" t="s">
        <v>33</v>
      </c>
      <c r="C123" s="54">
        <v>41.9</v>
      </c>
      <c r="D123" s="6" t="s">
        <v>324</v>
      </c>
      <c r="E123" s="8">
        <v>4.0999999999999996</v>
      </c>
    </row>
    <row r="124" spans="1:5" x14ac:dyDescent="0.25">
      <c r="A124" s="18" t="s">
        <v>326</v>
      </c>
      <c r="B124" s="6" t="s">
        <v>33</v>
      </c>
      <c r="C124" s="54">
        <v>20.8</v>
      </c>
      <c r="D124" s="6" t="s">
        <v>324</v>
      </c>
      <c r="E124" s="8">
        <v>4.0999999999999996</v>
      </c>
    </row>
    <row r="125" spans="1:5" x14ac:dyDescent="0.25">
      <c r="A125" s="18" t="s">
        <v>327</v>
      </c>
      <c r="B125" s="6" t="s">
        <v>33</v>
      </c>
      <c r="C125" s="54">
        <v>16.41</v>
      </c>
      <c r="D125" s="6" t="s">
        <v>324</v>
      </c>
      <c r="E125" s="8">
        <v>4.0999999999999996</v>
      </c>
    </row>
    <row r="126" spans="1:5" x14ac:dyDescent="0.25">
      <c r="A126" s="18" t="s">
        <v>328</v>
      </c>
      <c r="B126" s="6" t="s">
        <v>33</v>
      </c>
      <c r="C126" s="54">
        <v>20.79</v>
      </c>
      <c r="D126" s="6" t="s">
        <v>324</v>
      </c>
      <c r="E126" s="8">
        <v>4.0999999999999996</v>
      </c>
    </row>
    <row r="127" spans="1:5" x14ac:dyDescent="0.25">
      <c r="A127" s="18" t="s">
        <v>329</v>
      </c>
      <c r="B127" s="6" t="s">
        <v>21</v>
      </c>
      <c r="C127" s="54">
        <v>4.51</v>
      </c>
      <c r="D127" s="6" t="s">
        <v>324</v>
      </c>
      <c r="E127" s="8">
        <v>4.2</v>
      </c>
    </row>
    <row r="128" spans="1:5" x14ac:dyDescent="0.25">
      <c r="A128" s="18">
        <v>103</v>
      </c>
      <c r="B128" s="6" t="s">
        <v>21</v>
      </c>
      <c r="C128" s="54">
        <v>16.079999999999998</v>
      </c>
      <c r="D128" s="6" t="s">
        <v>330</v>
      </c>
      <c r="E128" s="8">
        <v>4.25</v>
      </c>
    </row>
    <row r="129" spans="1:5" x14ac:dyDescent="0.25">
      <c r="A129" s="18">
        <v>104</v>
      </c>
      <c r="B129" s="6" t="s">
        <v>21</v>
      </c>
      <c r="C129" s="54">
        <v>5.76</v>
      </c>
      <c r="D129" s="6" t="s">
        <v>330</v>
      </c>
      <c r="E129" s="8">
        <v>4.25</v>
      </c>
    </row>
    <row r="130" spans="1:5" x14ac:dyDescent="0.25">
      <c r="A130" s="18">
        <v>105</v>
      </c>
      <c r="B130" s="6" t="s">
        <v>89</v>
      </c>
      <c r="C130" s="54">
        <v>6.25</v>
      </c>
      <c r="D130" s="6" t="s">
        <v>330</v>
      </c>
      <c r="E130" s="8">
        <v>4.0999999999999996</v>
      </c>
    </row>
    <row r="131" spans="1:5" x14ac:dyDescent="0.25">
      <c r="A131" s="18">
        <v>106</v>
      </c>
      <c r="B131" s="6" t="s">
        <v>21</v>
      </c>
      <c r="C131" s="54">
        <v>15.51</v>
      </c>
      <c r="D131" s="6" t="s">
        <v>330</v>
      </c>
      <c r="E131" s="8">
        <v>4.25</v>
      </c>
    </row>
    <row r="132" spans="1:5" x14ac:dyDescent="0.25">
      <c r="A132" s="18" t="s">
        <v>299</v>
      </c>
      <c r="B132" s="6" t="s">
        <v>585</v>
      </c>
      <c r="C132" s="54">
        <v>12.24</v>
      </c>
      <c r="D132" s="6" t="s">
        <v>290</v>
      </c>
      <c r="E132" s="8">
        <v>4.2</v>
      </c>
    </row>
    <row r="133" spans="1:5" x14ac:dyDescent="0.25">
      <c r="A133" s="18" t="s">
        <v>299</v>
      </c>
      <c r="B133" s="6" t="s">
        <v>585</v>
      </c>
      <c r="C133" s="54">
        <v>12.24</v>
      </c>
      <c r="D133" s="6" t="s">
        <v>290</v>
      </c>
      <c r="E133" s="8">
        <v>4.2</v>
      </c>
    </row>
    <row r="134" spans="1:5" x14ac:dyDescent="0.25">
      <c r="A134" s="18" t="s">
        <v>299</v>
      </c>
      <c r="B134" s="6" t="s">
        <v>21</v>
      </c>
      <c r="C134" s="54">
        <v>11.29</v>
      </c>
      <c r="D134" s="6" t="s">
        <v>330</v>
      </c>
      <c r="E134" s="8">
        <v>4.25</v>
      </c>
    </row>
    <row r="135" spans="1:5" x14ac:dyDescent="0.25">
      <c r="A135" s="18">
        <v>107</v>
      </c>
      <c r="B135" s="6" t="s">
        <v>21</v>
      </c>
      <c r="C135" s="54">
        <v>47.23</v>
      </c>
      <c r="D135" s="6" t="s">
        <v>330</v>
      </c>
      <c r="E135" s="8">
        <v>4.25</v>
      </c>
    </row>
    <row r="136" spans="1:5" x14ac:dyDescent="0.25">
      <c r="A136" s="18" t="s">
        <v>331</v>
      </c>
      <c r="B136" s="6" t="s">
        <v>622</v>
      </c>
      <c r="C136" s="54">
        <v>6.97</v>
      </c>
      <c r="D136" s="6" t="s">
        <v>330</v>
      </c>
      <c r="E136" s="8">
        <v>4.0999999999999996</v>
      </c>
    </row>
    <row r="137" spans="1:5" x14ac:dyDescent="0.25">
      <c r="A137" s="18" t="s">
        <v>332</v>
      </c>
      <c r="B137" s="6" t="s">
        <v>622</v>
      </c>
      <c r="C137" s="54">
        <v>4.2</v>
      </c>
      <c r="D137" s="6" t="s">
        <v>330</v>
      </c>
      <c r="E137" s="8">
        <v>4.0999999999999996</v>
      </c>
    </row>
    <row r="138" spans="1:5" x14ac:dyDescent="0.25">
      <c r="A138" s="18" t="s">
        <v>333</v>
      </c>
      <c r="B138" s="6" t="s">
        <v>18</v>
      </c>
      <c r="C138" s="54">
        <v>2.42</v>
      </c>
      <c r="D138" s="6" t="s">
        <v>330</v>
      </c>
      <c r="E138" s="8">
        <v>4.0999999999999996</v>
      </c>
    </row>
    <row r="139" spans="1:5" x14ac:dyDescent="0.25">
      <c r="A139" s="18">
        <v>109</v>
      </c>
      <c r="B139" s="6" t="s">
        <v>637</v>
      </c>
      <c r="C139" s="54">
        <v>4.68</v>
      </c>
      <c r="D139" s="6" t="s">
        <v>330</v>
      </c>
      <c r="E139" s="8">
        <v>4.0999999999999996</v>
      </c>
    </row>
    <row r="140" spans="1:5" x14ac:dyDescent="0.25">
      <c r="A140" s="18">
        <v>110</v>
      </c>
      <c r="B140" s="6" t="s">
        <v>21</v>
      </c>
      <c r="C140" s="54">
        <v>6.51</v>
      </c>
      <c r="D140" s="6" t="s">
        <v>324</v>
      </c>
      <c r="E140" s="8">
        <v>4.0999999999999996</v>
      </c>
    </row>
    <row r="141" spans="1:5" x14ac:dyDescent="0.25">
      <c r="A141" s="18" t="s">
        <v>334</v>
      </c>
      <c r="B141" s="6" t="s">
        <v>33</v>
      </c>
      <c r="C141" s="54">
        <v>12.4</v>
      </c>
      <c r="D141" s="6" t="s">
        <v>324</v>
      </c>
      <c r="E141" s="8">
        <v>4.0999999999999996</v>
      </c>
    </row>
    <row r="142" spans="1:5" x14ac:dyDescent="0.25">
      <c r="A142" s="18">
        <v>111</v>
      </c>
      <c r="B142" s="6" t="s">
        <v>33</v>
      </c>
      <c r="C142" s="54">
        <v>25.43</v>
      </c>
      <c r="D142" s="6" t="s">
        <v>324</v>
      </c>
      <c r="E142" s="8">
        <v>4.0999999999999996</v>
      </c>
    </row>
    <row r="143" spans="1:5" x14ac:dyDescent="0.25">
      <c r="A143" s="18">
        <v>112</v>
      </c>
      <c r="B143" s="6" t="s">
        <v>33</v>
      </c>
      <c r="C143" s="54">
        <v>16.18</v>
      </c>
      <c r="D143" s="6" t="s">
        <v>324</v>
      </c>
      <c r="E143" s="8">
        <v>4.0999999999999996</v>
      </c>
    </row>
    <row r="144" spans="1:5" x14ac:dyDescent="0.25">
      <c r="A144" s="18" t="s">
        <v>300</v>
      </c>
      <c r="B144" s="6" t="s">
        <v>585</v>
      </c>
      <c r="C144" s="54">
        <v>10.4</v>
      </c>
      <c r="D144" s="6" t="s">
        <v>290</v>
      </c>
      <c r="E144" s="8" t="s">
        <v>235</v>
      </c>
    </row>
    <row r="145" spans="1:5" x14ac:dyDescent="0.25">
      <c r="A145" s="18" t="s">
        <v>300</v>
      </c>
      <c r="B145" s="6" t="s">
        <v>585</v>
      </c>
      <c r="C145" s="54">
        <v>10.4</v>
      </c>
      <c r="D145" s="6" t="s">
        <v>290</v>
      </c>
      <c r="E145" s="8" t="s">
        <v>235</v>
      </c>
    </row>
    <row r="146" spans="1:5" x14ac:dyDescent="0.25">
      <c r="A146" s="18" t="s">
        <v>300</v>
      </c>
      <c r="B146" s="6" t="s">
        <v>21</v>
      </c>
      <c r="C146" s="54">
        <v>10.27</v>
      </c>
      <c r="D146" s="6" t="s">
        <v>330</v>
      </c>
      <c r="E146" s="8">
        <v>6.3</v>
      </c>
    </row>
    <row r="147" spans="1:5" x14ac:dyDescent="0.25">
      <c r="A147" s="18" t="s">
        <v>335</v>
      </c>
      <c r="B147" s="6" t="s">
        <v>21</v>
      </c>
      <c r="C147" s="54">
        <v>2.46</v>
      </c>
      <c r="D147" s="6" t="s">
        <v>324</v>
      </c>
      <c r="E147" s="8">
        <v>4.0999999999999996</v>
      </c>
    </row>
    <row r="148" spans="1:5" x14ac:dyDescent="0.25">
      <c r="A148" s="18" t="s">
        <v>336</v>
      </c>
      <c r="B148" s="6" t="s">
        <v>33</v>
      </c>
      <c r="C148" s="54">
        <v>16.22</v>
      </c>
      <c r="D148" s="6" t="s">
        <v>324</v>
      </c>
      <c r="E148" s="8">
        <v>4.0999999999999996</v>
      </c>
    </row>
    <row r="149" spans="1:5" x14ac:dyDescent="0.25">
      <c r="A149" s="18" t="s">
        <v>337</v>
      </c>
      <c r="B149" s="6" t="s">
        <v>33</v>
      </c>
      <c r="C149" s="54">
        <v>24.05</v>
      </c>
      <c r="D149" s="6" t="s">
        <v>324</v>
      </c>
      <c r="E149" s="8">
        <v>4.0999999999999996</v>
      </c>
    </row>
    <row r="150" spans="1:5" x14ac:dyDescent="0.25">
      <c r="A150" s="18" t="s">
        <v>338</v>
      </c>
      <c r="B150" s="6" t="s">
        <v>33</v>
      </c>
      <c r="C150" s="54">
        <v>18.57</v>
      </c>
      <c r="D150" s="6" t="s">
        <v>324</v>
      </c>
      <c r="E150" s="8">
        <v>4.0999999999999996</v>
      </c>
    </row>
    <row r="151" spans="1:5" x14ac:dyDescent="0.25">
      <c r="A151" s="18" t="s">
        <v>339</v>
      </c>
      <c r="B151" s="6" t="s">
        <v>21</v>
      </c>
      <c r="C151" s="54">
        <v>5.49</v>
      </c>
      <c r="D151" s="6" t="s">
        <v>324</v>
      </c>
      <c r="E151" s="8">
        <v>4.0999999999999996</v>
      </c>
    </row>
    <row r="152" spans="1:5" x14ac:dyDescent="0.25">
      <c r="A152" s="18" t="s">
        <v>340</v>
      </c>
      <c r="B152" s="6" t="s">
        <v>33</v>
      </c>
      <c r="C152" s="54">
        <v>17.010000000000002</v>
      </c>
      <c r="D152" s="6" t="s">
        <v>324</v>
      </c>
      <c r="E152" s="8">
        <v>4.0999999999999996</v>
      </c>
    </row>
    <row r="153" spans="1:5" x14ac:dyDescent="0.25">
      <c r="A153" s="18" t="s">
        <v>341</v>
      </c>
      <c r="B153" s="6" t="s">
        <v>621</v>
      </c>
      <c r="C153" s="54">
        <v>5.82</v>
      </c>
      <c r="D153" s="6" t="s">
        <v>330</v>
      </c>
      <c r="E153" s="8">
        <v>4.0999999999999996</v>
      </c>
    </row>
    <row r="154" spans="1:5" x14ac:dyDescent="0.25">
      <c r="A154" s="18" t="s">
        <v>342</v>
      </c>
      <c r="B154" s="6" t="s">
        <v>621</v>
      </c>
      <c r="C154" s="54">
        <v>11.72</v>
      </c>
      <c r="D154" s="6" t="s">
        <v>330</v>
      </c>
      <c r="E154" s="8">
        <v>4.0999999999999996</v>
      </c>
    </row>
    <row r="155" spans="1:5" x14ac:dyDescent="0.25">
      <c r="A155" s="18">
        <v>116</v>
      </c>
      <c r="B155" s="6" t="s">
        <v>21</v>
      </c>
      <c r="C155" s="54">
        <v>39.39</v>
      </c>
      <c r="D155" s="6" t="s">
        <v>330</v>
      </c>
      <c r="E155" s="8">
        <v>4.25</v>
      </c>
    </row>
    <row r="156" spans="1:5" x14ac:dyDescent="0.25">
      <c r="A156" s="18" t="s">
        <v>343</v>
      </c>
      <c r="B156" s="6" t="s">
        <v>21</v>
      </c>
      <c r="C156" s="54">
        <v>114.31</v>
      </c>
      <c r="D156" s="6" t="s">
        <v>330</v>
      </c>
      <c r="E156" s="8">
        <v>4.3</v>
      </c>
    </row>
    <row r="157" spans="1:5" x14ac:dyDescent="0.25">
      <c r="A157" s="18">
        <v>117</v>
      </c>
      <c r="B157" s="6" t="s">
        <v>617</v>
      </c>
      <c r="C157" s="54">
        <v>61.3</v>
      </c>
      <c r="D157" s="6" t="s">
        <v>294</v>
      </c>
      <c r="E157" s="8">
        <v>4.0999999999999996</v>
      </c>
    </row>
    <row r="158" spans="1:5" x14ac:dyDescent="0.25">
      <c r="A158" s="18">
        <v>118</v>
      </c>
      <c r="B158" s="6" t="s">
        <v>617</v>
      </c>
      <c r="C158" s="54">
        <v>62.87</v>
      </c>
      <c r="D158" s="6" t="s">
        <v>294</v>
      </c>
      <c r="E158" s="8">
        <v>4.0999999999999996</v>
      </c>
    </row>
    <row r="159" spans="1:5" x14ac:dyDescent="0.25">
      <c r="A159" s="18" t="s">
        <v>344</v>
      </c>
      <c r="B159" s="6" t="s">
        <v>617</v>
      </c>
      <c r="C159" s="54">
        <v>30.79</v>
      </c>
      <c r="D159" s="6" t="s">
        <v>294</v>
      </c>
      <c r="E159" s="8">
        <v>4.0999999999999996</v>
      </c>
    </row>
    <row r="160" spans="1:5" x14ac:dyDescent="0.25">
      <c r="A160" s="18" t="s">
        <v>345</v>
      </c>
      <c r="B160" s="6" t="s">
        <v>617</v>
      </c>
      <c r="C160" s="54">
        <v>22.84</v>
      </c>
      <c r="D160" s="6" t="s">
        <v>294</v>
      </c>
      <c r="E160" s="8">
        <v>4.0999999999999996</v>
      </c>
    </row>
    <row r="161" spans="1:5" x14ac:dyDescent="0.25">
      <c r="A161" s="18" t="s">
        <v>346</v>
      </c>
      <c r="B161" s="6" t="s">
        <v>21</v>
      </c>
      <c r="C161" s="54">
        <v>7.34</v>
      </c>
      <c r="D161" s="6" t="s">
        <v>294</v>
      </c>
      <c r="E161" s="8">
        <v>4.0999999999999996</v>
      </c>
    </row>
    <row r="162" spans="1:5" x14ac:dyDescent="0.25">
      <c r="A162" s="18" t="s">
        <v>347</v>
      </c>
      <c r="B162" s="6" t="s">
        <v>617</v>
      </c>
      <c r="C162" s="54">
        <v>40.64</v>
      </c>
      <c r="D162" s="6" t="s">
        <v>294</v>
      </c>
      <c r="E162" s="8">
        <v>4.0999999999999996</v>
      </c>
    </row>
    <row r="163" spans="1:5" x14ac:dyDescent="0.25">
      <c r="A163" s="18" t="s">
        <v>348</v>
      </c>
      <c r="B163" s="6" t="s">
        <v>617</v>
      </c>
      <c r="C163" s="54">
        <v>15.51</v>
      </c>
      <c r="D163" s="6" t="s">
        <v>294</v>
      </c>
      <c r="E163" s="8">
        <v>4.0999999999999996</v>
      </c>
    </row>
    <row r="164" spans="1:5" x14ac:dyDescent="0.25">
      <c r="A164" s="18" t="s">
        <v>349</v>
      </c>
      <c r="B164" s="6" t="s">
        <v>21</v>
      </c>
      <c r="C164" s="54">
        <v>4.9800000000000004</v>
      </c>
      <c r="D164" s="6" t="s">
        <v>294</v>
      </c>
      <c r="E164" s="8">
        <v>4.0999999999999996</v>
      </c>
    </row>
    <row r="165" spans="1:5" x14ac:dyDescent="0.25">
      <c r="A165" s="18" t="s">
        <v>350</v>
      </c>
      <c r="B165" s="6" t="s">
        <v>617</v>
      </c>
      <c r="C165" s="54">
        <v>30.79</v>
      </c>
      <c r="D165" s="6" t="s">
        <v>294</v>
      </c>
      <c r="E165" s="8">
        <v>4.0999999999999996</v>
      </c>
    </row>
    <row r="166" spans="1:5" x14ac:dyDescent="0.25">
      <c r="A166" s="18" t="s">
        <v>351</v>
      </c>
      <c r="B166" s="6" t="s">
        <v>617</v>
      </c>
      <c r="C166" s="54">
        <v>22.8</v>
      </c>
      <c r="D166" s="6" t="s">
        <v>294</v>
      </c>
      <c r="E166" s="8">
        <v>4.0999999999999996</v>
      </c>
    </row>
    <row r="167" spans="1:5" x14ac:dyDescent="0.25">
      <c r="A167" s="18" t="s">
        <v>352</v>
      </c>
      <c r="B167" s="6" t="s">
        <v>21</v>
      </c>
      <c r="C167" s="54">
        <v>7.33</v>
      </c>
      <c r="D167" s="6" t="s">
        <v>294</v>
      </c>
      <c r="E167" s="8">
        <v>4.0999999999999996</v>
      </c>
    </row>
    <row r="168" spans="1:5" x14ac:dyDescent="0.25">
      <c r="A168" s="18">
        <v>122</v>
      </c>
      <c r="B168" s="6" t="s">
        <v>617</v>
      </c>
      <c r="C168" s="54">
        <v>61.87</v>
      </c>
      <c r="D168" s="6" t="s">
        <v>294</v>
      </c>
      <c r="E168" s="8">
        <v>4.0999999999999996</v>
      </c>
    </row>
    <row r="169" spans="1:5" x14ac:dyDescent="0.25">
      <c r="A169" s="18" t="s">
        <v>353</v>
      </c>
      <c r="B169" s="6" t="s">
        <v>622</v>
      </c>
      <c r="C169" s="54">
        <v>3.94</v>
      </c>
      <c r="D169" s="6" t="s">
        <v>330</v>
      </c>
      <c r="E169" s="8">
        <v>4.0999999999999996</v>
      </c>
    </row>
    <row r="170" spans="1:5" x14ac:dyDescent="0.25">
      <c r="A170" s="18" t="s">
        <v>354</v>
      </c>
      <c r="B170" s="6" t="s">
        <v>18</v>
      </c>
      <c r="C170" s="54">
        <v>1.5</v>
      </c>
      <c r="D170" s="6" t="s">
        <v>330</v>
      </c>
      <c r="E170" s="8">
        <v>4.0999999999999996</v>
      </c>
    </row>
    <row r="171" spans="1:5" x14ac:dyDescent="0.25">
      <c r="A171" s="18" t="s">
        <v>355</v>
      </c>
      <c r="B171" s="6" t="s">
        <v>638</v>
      </c>
      <c r="C171" s="54">
        <v>1.6</v>
      </c>
      <c r="D171" s="6" t="s">
        <v>330</v>
      </c>
      <c r="E171" s="8">
        <v>4.0999999999999996</v>
      </c>
    </row>
    <row r="172" spans="1:5" x14ac:dyDescent="0.25">
      <c r="A172" s="18">
        <v>124</v>
      </c>
      <c r="B172" s="6" t="s">
        <v>622</v>
      </c>
      <c r="C172" s="54">
        <v>8.4</v>
      </c>
      <c r="D172" s="6" t="s">
        <v>330</v>
      </c>
      <c r="E172" s="8">
        <v>4.0999999999999996</v>
      </c>
    </row>
    <row r="173" spans="1:5" x14ac:dyDescent="0.25">
      <c r="A173" s="18">
        <v>125</v>
      </c>
      <c r="B173" s="6" t="s">
        <v>33</v>
      </c>
      <c r="C173" s="54">
        <v>23.54</v>
      </c>
      <c r="D173" s="6" t="s">
        <v>294</v>
      </c>
      <c r="E173" s="8">
        <v>4.0999999999999996</v>
      </c>
    </row>
    <row r="174" spans="1:5" x14ac:dyDescent="0.25">
      <c r="A174" s="18" t="s">
        <v>356</v>
      </c>
      <c r="B174" s="6" t="s">
        <v>33</v>
      </c>
      <c r="C174" s="54">
        <v>41.93</v>
      </c>
      <c r="D174" s="6" t="s">
        <v>324</v>
      </c>
      <c r="E174" s="8">
        <v>4.0999999999999996</v>
      </c>
    </row>
    <row r="175" spans="1:5" x14ac:dyDescent="0.25">
      <c r="A175" s="18" t="s">
        <v>357</v>
      </c>
      <c r="B175" s="6" t="s">
        <v>33</v>
      </c>
      <c r="C175" s="54">
        <v>20.2</v>
      </c>
      <c r="D175" s="6" t="s">
        <v>324</v>
      </c>
      <c r="E175" s="8">
        <v>4.0999999999999996</v>
      </c>
    </row>
    <row r="176" spans="1:5" x14ac:dyDescent="0.25">
      <c r="A176" s="18" t="s">
        <v>358</v>
      </c>
      <c r="B176" s="6" t="s">
        <v>585</v>
      </c>
      <c r="C176" s="54">
        <v>10.4</v>
      </c>
      <c r="D176" s="6" t="s">
        <v>290</v>
      </c>
      <c r="E176" s="8" t="s">
        <v>235</v>
      </c>
    </row>
    <row r="177" spans="1:5" x14ac:dyDescent="0.25">
      <c r="A177" s="18" t="s">
        <v>358</v>
      </c>
      <c r="B177" s="6" t="s">
        <v>585</v>
      </c>
      <c r="C177" s="54">
        <v>10.4</v>
      </c>
      <c r="D177" s="6" t="s">
        <v>290</v>
      </c>
      <c r="E177" s="8" t="s">
        <v>235</v>
      </c>
    </row>
    <row r="178" spans="1:5" x14ac:dyDescent="0.25">
      <c r="A178" s="18" t="s">
        <v>358</v>
      </c>
      <c r="B178" s="6" t="s">
        <v>21</v>
      </c>
      <c r="C178" s="54">
        <v>10.27</v>
      </c>
      <c r="D178" s="6" t="s">
        <v>330</v>
      </c>
      <c r="E178" s="8">
        <v>6.3</v>
      </c>
    </row>
    <row r="179" spans="1:5" x14ac:dyDescent="0.25">
      <c r="A179" s="18">
        <v>127</v>
      </c>
      <c r="B179" s="6" t="s">
        <v>617</v>
      </c>
      <c r="C179" s="54">
        <v>62.95</v>
      </c>
      <c r="D179" s="6" t="s">
        <v>324</v>
      </c>
      <c r="E179" s="8">
        <v>4.0999999999999996</v>
      </c>
    </row>
    <row r="180" spans="1:5" x14ac:dyDescent="0.25">
      <c r="A180" s="18">
        <v>128</v>
      </c>
      <c r="B180" s="6" t="s">
        <v>21</v>
      </c>
      <c r="C180" s="54">
        <v>86.37</v>
      </c>
      <c r="D180" s="6" t="s">
        <v>330</v>
      </c>
      <c r="E180" s="8">
        <v>4.25</v>
      </c>
    </row>
    <row r="181" spans="1:5" x14ac:dyDescent="0.25">
      <c r="A181" s="18" t="s">
        <v>359</v>
      </c>
      <c r="B181" s="6" t="s">
        <v>621</v>
      </c>
      <c r="C181" s="54">
        <v>4.3899999999999997</v>
      </c>
      <c r="D181" s="6" t="s">
        <v>330</v>
      </c>
      <c r="E181" s="8">
        <v>4.0999999999999996</v>
      </c>
    </row>
    <row r="182" spans="1:5" x14ac:dyDescent="0.25">
      <c r="A182" s="18" t="s">
        <v>360</v>
      </c>
      <c r="B182" s="6" t="s">
        <v>97</v>
      </c>
      <c r="C182" s="54">
        <v>7.12</v>
      </c>
      <c r="D182" s="6" t="s">
        <v>330</v>
      </c>
      <c r="E182" s="8">
        <v>4.0999999999999996</v>
      </c>
    </row>
    <row r="183" spans="1:5" x14ac:dyDescent="0.25">
      <c r="A183" s="18">
        <v>130</v>
      </c>
      <c r="B183" s="6" t="s">
        <v>21</v>
      </c>
      <c r="C183" s="54">
        <v>14.44</v>
      </c>
      <c r="D183" s="6" t="s">
        <v>330</v>
      </c>
      <c r="E183" s="8">
        <v>4.25</v>
      </c>
    </row>
    <row r="184" spans="1:5" x14ac:dyDescent="0.25">
      <c r="A184" s="18" t="s">
        <v>361</v>
      </c>
      <c r="B184" s="6" t="s">
        <v>21</v>
      </c>
      <c r="C184" s="54">
        <v>16.84</v>
      </c>
      <c r="D184" s="6" t="s">
        <v>330</v>
      </c>
      <c r="E184" s="8">
        <v>4.25</v>
      </c>
    </row>
    <row r="185" spans="1:5" x14ac:dyDescent="0.25">
      <c r="A185" s="18" t="s">
        <v>362</v>
      </c>
      <c r="B185" s="6" t="s">
        <v>89</v>
      </c>
      <c r="C185" s="54">
        <v>6.25</v>
      </c>
      <c r="D185" s="6" t="s">
        <v>330</v>
      </c>
      <c r="E185" s="8">
        <v>4.0999999999999996</v>
      </c>
    </row>
    <row r="186" spans="1:5" x14ac:dyDescent="0.25">
      <c r="A186" s="18" t="s">
        <v>322</v>
      </c>
      <c r="B186" s="6" t="s">
        <v>585</v>
      </c>
      <c r="C186" s="54">
        <v>12.24</v>
      </c>
      <c r="D186" s="6" t="s">
        <v>290</v>
      </c>
      <c r="E186" s="8">
        <v>4.25</v>
      </c>
    </row>
    <row r="187" spans="1:5" x14ac:dyDescent="0.25">
      <c r="A187" s="18" t="s">
        <v>322</v>
      </c>
      <c r="B187" s="6" t="s">
        <v>585</v>
      </c>
      <c r="C187" s="54">
        <v>12.24</v>
      </c>
      <c r="D187" s="6" t="s">
        <v>290</v>
      </c>
      <c r="E187" s="8">
        <v>4.25</v>
      </c>
    </row>
    <row r="188" spans="1:5" x14ac:dyDescent="0.25">
      <c r="A188" s="18" t="s">
        <v>322</v>
      </c>
      <c r="B188" s="6" t="s">
        <v>21</v>
      </c>
      <c r="C188" s="54">
        <v>11.29</v>
      </c>
      <c r="D188" s="6" t="s">
        <v>330</v>
      </c>
      <c r="E188" s="8">
        <v>4.25</v>
      </c>
    </row>
    <row r="189" spans="1:5" x14ac:dyDescent="0.25">
      <c r="A189" s="18" t="s">
        <v>363</v>
      </c>
      <c r="B189" s="6" t="s">
        <v>364</v>
      </c>
      <c r="C189" s="54">
        <v>19.87</v>
      </c>
      <c r="D189" s="6" t="s">
        <v>324</v>
      </c>
      <c r="E189" s="8">
        <v>4.0999999999999996</v>
      </c>
    </row>
    <row r="190" spans="1:5" x14ac:dyDescent="0.25">
      <c r="A190" s="18" t="s">
        <v>365</v>
      </c>
      <c r="B190" s="6" t="s">
        <v>33</v>
      </c>
      <c r="C190" s="54">
        <v>16.37</v>
      </c>
      <c r="D190" s="6" t="s">
        <v>324</v>
      </c>
      <c r="E190" s="8">
        <v>4.0999999999999996</v>
      </c>
    </row>
    <row r="191" spans="1:5" x14ac:dyDescent="0.25">
      <c r="A191" s="18" t="s">
        <v>366</v>
      </c>
      <c r="B191" s="6" t="s">
        <v>33</v>
      </c>
      <c r="C191" s="54">
        <v>21.41</v>
      </c>
      <c r="D191" s="6" t="s">
        <v>324</v>
      </c>
      <c r="E191" s="8">
        <v>4.0999999999999996</v>
      </c>
    </row>
    <row r="192" spans="1:5" x14ac:dyDescent="0.25">
      <c r="A192" s="18" t="s">
        <v>367</v>
      </c>
      <c r="B192" s="6" t="s">
        <v>21</v>
      </c>
      <c r="C192" s="54">
        <v>4.13</v>
      </c>
      <c r="D192" s="6" t="s">
        <v>324</v>
      </c>
      <c r="E192" s="8">
        <v>4.0999999999999996</v>
      </c>
    </row>
    <row r="193" spans="1:5" x14ac:dyDescent="0.25">
      <c r="A193" s="18" t="s">
        <v>368</v>
      </c>
      <c r="B193" s="6" t="s">
        <v>33</v>
      </c>
      <c r="C193" s="54">
        <v>14.47</v>
      </c>
      <c r="D193" s="6" t="s">
        <v>324</v>
      </c>
      <c r="E193" s="8">
        <v>4.0999999999999996</v>
      </c>
    </row>
    <row r="194" spans="1:5" x14ac:dyDescent="0.25">
      <c r="A194" s="18" t="s">
        <v>369</v>
      </c>
      <c r="B194" s="6" t="s">
        <v>33</v>
      </c>
      <c r="C194" s="54">
        <v>20.36</v>
      </c>
      <c r="D194" s="6" t="s">
        <v>324</v>
      </c>
      <c r="E194" s="8">
        <v>4.0999999999999996</v>
      </c>
    </row>
    <row r="195" spans="1:5" x14ac:dyDescent="0.25">
      <c r="A195" s="18" t="s">
        <v>370</v>
      </c>
      <c r="B195" s="6" t="s">
        <v>33</v>
      </c>
      <c r="C195" s="54">
        <v>21.42</v>
      </c>
      <c r="D195" s="6" t="s">
        <v>324</v>
      </c>
      <c r="E195" s="8">
        <v>4.0999999999999996</v>
      </c>
    </row>
    <row r="196" spans="1:5" x14ac:dyDescent="0.25">
      <c r="A196" s="18" t="s">
        <v>371</v>
      </c>
      <c r="B196" s="6" t="s">
        <v>21</v>
      </c>
      <c r="C196" s="54">
        <v>4.66</v>
      </c>
      <c r="D196" s="6" t="s">
        <v>324</v>
      </c>
      <c r="E196" s="8">
        <v>4.0999999999999996</v>
      </c>
    </row>
    <row r="197" spans="1:5" x14ac:dyDescent="0.25">
      <c r="A197" s="229" t="s">
        <v>117</v>
      </c>
      <c r="B197" s="230"/>
      <c r="C197" s="64">
        <f>SUM(C122:C196)</f>
        <v>1474.44</v>
      </c>
      <c r="D197" s="10"/>
      <c r="E197" s="39"/>
    </row>
    <row r="198" spans="1:5" ht="15.75" x14ac:dyDescent="0.25">
      <c r="A198" s="226" t="s">
        <v>40</v>
      </c>
      <c r="B198" s="227"/>
      <c r="C198" s="227"/>
      <c r="D198" s="227"/>
      <c r="E198" s="228"/>
    </row>
    <row r="199" spans="1:5" x14ac:dyDescent="0.25">
      <c r="A199" s="18" t="s">
        <v>372</v>
      </c>
      <c r="B199" s="6" t="s">
        <v>33</v>
      </c>
      <c r="C199" s="54">
        <v>20.46</v>
      </c>
      <c r="D199" s="6" t="s">
        <v>279</v>
      </c>
      <c r="E199" s="8">
        <v>4.0999999999999996</v>
      </c>
    </row>
    <row r="200" spans="1:5" x14ac:dyDescent="0.25">
      <c r="A200" s="18" t="s">
        <v>373</v>
      </c>
      <c r="B200" s="6" t="s">
        <v>33</v>
      </c>
      <c r="C200" s="54">
        <v>21.73</v>
      </c>
      <c r="D200" s="6" t="s">
        <v>279</v>
      </c>
      <c r="E200" s="8">
        <v>4.0999999999999996</v>
      </c>
    </row>
    <row r="201" spans="1:5" x14ac:dyDescent="0.25">
      <c r="A201" s="18" t="s">
        <v>374</v>
      </c>
      <c r="B201" s="6" t="s">
        <v>33</v>
      </c>
      <c r="C201" s="54">
        <v>20.63</v>
      </c>
      <c r="D201" s="6" t="s">
        <v>279</v>
      </c>
      <c r="E201" s="8">
        <v>4.0999999999999996</v>
      </c>
    </row>
    <row r="202" spans="1:5" x14ac:dyDescent="0.25">
      <c r="A202" s="18" t="s">
        <v>375</v>
      </c>
      <c r="B202" s="6" t="s">
        <v>33</v>
      </c>
      <c r="C202" s="54">
        <v>18.5</v>
      </c>
      <c r="D202" s="6" t="s">
        <v>279</v>
      </c>
      <c r="E202" s="8">
        <v>4.0999999999999996</v>
      </c>
    </row>
    <row r="203" spans="1:5" x14ac:dyDescent="0.25">
      <c r="A203" s="18" t="s">
        <v>376</v>
      </c>
      <c r="B203" s="6" t="s">
        <v>33</v>
      </c>
      <c r="C203" s="54">
        <v>26.96</v>
      </c>
      <c r="D203" s="6" t="s">
        <v>279</v>
      </c>
      <c r="E203" s="8">
        <v>4.0999999999999996</v>
      </c>
    </row>
    <row r="204" spans="1:5" x14ac:dyDescent="0.25">
      <c r="A204" s="18" t="s">
        <v>377</v>
      </c>
      <c r="B204" s="6" t="s">
        <v>33</v>
      </c>
      <c r="C204" s="54">
        <v>18.5</v>
      </c>
      <c r="D204" s="6" t="s">
        <v>279</v>
      </c>
      <c r="E204" s="8">
        <v>4.0999999999999996</v>
      </c>
    </row>
    <row r="205" spans="1:5" x14ac:dyDescent="0.25">
      <c r="A205" s="18">
        <v>203</v>
      </c>
      <c r="B205" s="6" t="s">
        <v>89</v>
      </c>
      <c r="C205" s="54">
        <v>6.07</v>
      </c>
      <c r="D205" s="6" t="s">
        <v>16</v>
      </c>
      <c r="E205" s="8">
        <v>4.0999999999999996</v>
      </c>
    </row>
    <row r="206" spans="1:5" x14ac:dyDescent="0.25">
      <c r="A206" s="18">
        <v>204</v>
      </c>
      <c r="B206" s="6" t="s">
        <v>21</v>
      </c>
      <c r="C206" s="54">
        <v>46.21</v>
      </c>
      <c r="D206" s="6" t="s">
        <v>16</v>
      </c>
      <c r="E206" s="8">
        <v>4.0999999999999996</v>
      </c>
    </row>
    <row r="207" spans="1:5" x14ac:dyDescent="0.25">
      <c r="A207" s="18" t="s">
        <v>378</v>
      </c>
      <c r="B207" s="6" t="s">
        <v>585</v>
      </c>
      <c r="C207" s="54">
        <v>12.24</v>
      </c>
      <c r="D207" s="6" t="s">
        <v>290</v>
      </c>
      <c r="E207" s="8" t="s">
        <v>235</v>
      </c>
    </row>
    <row r="208" spans="1:5" x14ac:dyDescent="0.25">
      <c r="A208" s="18" t="s">
        <v>378</v>
      </c>
      <c r="B208" s="6" t="s">
        <v>585</v>
      </c>
      <c r="C208" s="54">
        <v>12.24</v>
      </c>
      <c r="D208" s="6" t="s">
        <v>290</v>
      </c>
      <c r="E208" s="8" t="s">
        <v>235</v>
      </c>
    </row>
    <row r="209" spans="1:5" x14ac:dyDescent="0.25">
      <c r="A209" s="18" t="s">
        <v>378</v>
      </c>
      <c r="B209" s="6" t="s">
        <v>21</v>
      </c>
      <c r="C209" s="54">
        <v>11.72</v>
      </c>
      <c r="D209" s="6" t="s">
        <v>16</v>
      </c>
      <c r="E209" s="8">
        <v>6.3</v>
      </c>
    </row>
    <row r="210" spans="1:5" x14ac:dyDescent="0.25">
      <c r="A210" s="18" t="s">
        <v>379</v>
      </c>
      <c r="B210" s="6" t="s">
        <v>621</v>
      </c>
      <c r="C210" s="54">
        <v>10.45</v>
      </c>
      <c r="D210" s="6" t="s">
        <v>16</v>
      </c>
      <c r="E210" s="8">
        <v>4.0999999999999996</v>
      </c>
    </row>
    <row r="211" spans="1:5" x14ac:dyDescent="0.25">
      <c r="A211" s="18" t="s">
        <v>380</v>
      </c>
      <c r="B211" s="6" t="s">
        <v>621</v>
      </c>
      <c r="C211" s="54">
        <v>5.48</v>
      </c>
      <c r="D211" s="6" t="s">
        <v>16</v>
      </c>
      <c r="E211" s="8">
        <v>4.0999999999999996</v>
      </c>
    </row>
    <row r="212" spans="1:5" x14ac:dyDescent="0.25">
      <c r="A212" s="18" t="s">
        <v>381</v>
      </c>
      <c r="B212" s="6" t="s">
        <v>18</v>
      </c>
      <c r="C212" s="54">
        <v>2.56</v>
      </c>
      <c r="D212" s="6" t="s">
        <v>16</v>
      </c>
      <c r="E212" s="8">
        <v>4.0999999999999996</v>
      </c>
    </row>
    <row r="213" spans="1:5" x14ac:dyDescent="0.25">
      <c r="A213" s="18">
        <v>206</v>
      </c>
      <c r="B213" s="6" t="s">
        <v>21</v>
      </c>
      <c r="C213" s="54">
        <v>80.02</v>
      </c>
      <c r="D213" s="6" t="s">
        <v>16</v>
      </c>
      <c r="E213" s="8">
        <v>4.2</v>
      </c>
    </row>
    <row r="214" spans="1:5" x14ac:dyDescent="0.25">
      <c r="A214" s="18" t="s">
        <v>382</v>
      </c>
      <c r="B214" s="6" t="s">
        <v>21</v>
      </c>
      <c r="C214" s="54">
        <v>128.09</v>
      </c>
      <c r="D214" s="6" t="s">
        <v>16</v>
      </c>
      <c r="E214" s="8">
        <v>4.3</v>
      </c>
    </row>
    <row r="215" spans="1:5" x14ac:dyDescent="0.25">
      <c r="A215" s="18" t="s">
        <v>383</v>
      </c>
      <c r="B215" s="6" t="s">
        <v>33</v>
      </c>
      <c r="C215" s="54">
        <v>19.149999999999999</v>
      </c>
      <c r="D215" s="6" t="s">
        <v>294</v>
      </c>
      <c r="E215" s="8">
        <v>4.0999999999999996</v>
      </c>
    </row>
    <row r="216" spans="1:5" x14ac:dyDescent="0.25">
      <c r="A216" s="18" t="s">
        <v>384</v>
      </c>
      <c r="B216" s="6" t="s">
        <v>33</v>
      </c>
      <c r="C216" s="54">
        <v>26.24</v>
      </c>
      <c r="D216" s="6" t="s">
        <v>294</v>
      </c>
      <c r="E216" s="8">
        <v>4.0999999999999996</v>
      </c>
    </row>
    <row r="217" spans="1:5" x14ac:dyDescent="0.25">
      <c r="A217" s="18" t="s">
        <v>385</v>
      </c>
      <c r="B217" s="6" t="s">
        <v>33</v>
      </c>
      <c r="C217" s="54">
        <v>13.01</v>
      </c>
      <c r="D217" s="6" t="s">
        <v>294</v>
      </c>
      <c r="E217" s="8">
        <v>4.0999999999999996</v>
      </c>
    </row>
    <row r="218" spans="1:5" x14ac:dyDescent="0.25">
      <c r="A218" s="18" t="s">
        <v>386</v>
      </c>
      <c r="B218" s="6" t="s">
        <v>21</v>
      </c>
      <c r="C218" s="65">
        <v>4.05</v>
      </c>
      <c r="D218" s="6" t="s">
        <v>294</v>
      </c>
      <c r="E218" s="8">
        <v>4.0999999999999996</v>
      </c>
    </row>
    <row r="219" spans="1:5" x14ac:dyDescent="0.25">
      <c r="A219" s="18">
        <v>209</v>
      </c>
      <c r="B219" s="6" t="s">
        <v>33</v>
      </c>
      <c r="C219" s="54">
        <v>36.22</v>
      </c>
      <c r="D219" s="6" t="s">
        <v>294</v>
      </c>
      <c r="E219" s="8">
        <v>4.0999999999999996</v>
      </c>
    </row>
    <row r="220" spans="1:5" x14ac:dyDescent="0.25">
      <c r="A220" s="18" t="s">
        <v>387</v>
      </c>
      <c r="B220" s="6" t="s">
        <v>33</v>
      </c>
      <c r="C220" s="54">
        <v>22.04</v>
      </c>
      <c r="D220" s="6" t="s">
        <v>294</v>
      </c>
      <c r="E220" s="8">
        <v>4.0999999999999996</v>
      </c>
    </row>
    <row r="221" spans="1:5" x14ac:dyDescent="0.25">
      <c r="A221" s="18" t="s">
        <v>388</v>
      </c>
      <c r="B221" s="6" t="s">
        <v>33</v>
      </c>
      <c r="C221" s="54">
        <v>21.39</v>
      </c>
      <c r="D221" s="6" t="s">
        <v>294</v>
      </c>
      <c r="E221" s="8">
        <v>4.0999999999999996</v>
      </c>
    </row>
    <row r="222" spans="1:5" x14ac:dyDescent="0.25">
      <c r="A222" s="18" t="s">
        <v>389</v>
      </c>
      <c r="B222" s="6" t="s">
        <v>33</v>
      </c>
      <c r="C222" s="54">
        <v>17.41</v>
      </c>
      <c r="D222" s="6" t="s">
        <v>294</v>
      </c>
      <c r="E222" s="8">
        <v>4.0999999999999996</v>
      </c>
    </row>
    <row r="223" spans="1:5" x14ac:dyDescent="0.25">
      <c r="A223" s="18">
        <v>211</v>
      </c>
      <c r="B223" s="6" t="s">
        <v>617</v>
      </c>
      <c r="C223" s="54">
        <v>22.57</v>
      </c>
      <c r="D223" s="6" t="s">
        <v>294</v>
      </c>
      <c r="E223" s="8">
        <v>4.0999999999999996</v>
      </c>
    </row>
    <row r="224" spans="1:5" x14ac:dyDescent="0.25">
      <c r="A224" s="18">
        <v>212</v>
      </c>
      <c r="B224" s="6" t="s">
        <v>620</v>
      </c>
      <c r="C224" s="54">
        <v>3.88</v>
      </c>
      <c r="D224" s="6" t="s">
        <v>16</v>
      </c>
      <c r="E224" s="8">
        <v>4.0999999999999996</v>
      </c>
    </row>
    <row r="225" spans="1:5" x14ac:dyDescent="0.25">
      <c r="A225" s="18" t="s">
        <v>390</v>
      </c>
      <c r="B225" s="6" t="s">
        <v>621</v>
      </c>
      <c r="C225" s="54">
        <v>1.96</v>
      </c>
      <c r="D225" s="6" t="s">
        <v>16</v>
      </c>
      <c r="E225" s="8">
        <v>4.0999999999999996</v>
      </c>
    </row>
    <row r="226" spans="1:5" x14ac:dyDescent="0.25">
      <c r="A226" s="18">
        <v>213</v>
      </c>
      <c r="B226" s="6" t="s">
        <v>622</v>
      </c>
      <c r="C226" s="54">
        <v>6.22</v>
      </c>
      <c r="D226" s="6" t="s">
        <v>16</v>
      </c>
      <c r="E226" s="8">
        <v>4.0999999999999996</v>
      </c>
    </row>
    <row r="227" spans="1:5" x14ac:dyDescent="0.25">
      <c r="A227" s="18">
        <v>215</v>
      </c>
      <c r="B227" s="6" t="s">
        <v>617</v>
      </c>
      <c r="C227" s="54">
        <v>79.33</v>
      </c>
      <c r="D227" s="6" t="s">
        <v>294</v>
      </c>
      <c r="E227" s="8">
        <v>4.0999999999999996</v>
      </c>
    </row>
    <row r="228" spans="1:5" x14ac:dyDescent="0.25">
      <c r="A228" s="18">
        <v>216</v>
      </c>
      <c r="B228" s="6" t="s">
        <v>33</v>
      </c>
      <c r="C228" s="54">
        <v>12.72</v>
      </c>
      <c r="D228" s="6" t="s">
        <v>294</v>
      </c>
      <c r="E228" s="8">
        <v>4.0999999999999996</v>
      </c>
    </row>
    <row r="229" spans="1:5" x14ac:dyDescent="0.25">
      <c r="A229" s="18">
        <v>217</v>
      </c>
      <c r="B229" s="6" t="s">
        <v>21</v>
      </c>
      <c r="C229" s="54">
        <v>7.5</v>
      </c>
      <c r="D229" s="6" t="s">
        <v>294</v>
      </c>
      <c r="E229" s="8">
        <v>4.0999999999999996</v>
      </c>
    </row>
    <row r="230" spans="1:5" x14ac:dyDescent="0.25">
      <c r="A230" s="18">
        <v>218</v>
      </c>
      <c r="B230" s="6" t="s">
        <v>33</v>
      </c>
      <c r="C230" s="54">
        <v>26.4</v>
      </c>
      <c r="D230" s="6" t="s">
        <v>294</v>
      </c>
      <c r="E230" s="8">
        <v>4.0999999999999996</v>
      </c>
    </row>
    <row r="231" spans="1:5" x14ac:dyDescent="0.25">
      <c r="A231" s="18">
        <v>219</v>
      </c>
      <c r="B231" s="6" t="s">
        <v>18</v>
      </c>
      <c r="C231" s="54">
        <v>4.71</v>
      </c>
      <c r="D231" s="6" t="s">
        <v>294</v>
      </c>
      <c r="E231" s="8">
        <v>4.0999999999999996</v>
      </c>
    </row>
    <row r="232" spans="1:5" x14ac:dyDescent="0.25">
      <c r="A232" s="18">
        <v>220</v>
      </c>
      <c r="B232" s="6" t="s">
        <v>33</v>
      </c>
      <c r="C232" s="54">
        <v>17.23</v>
      </c>
      <c r="D232" s="6" t="s">
        <v>294</v>
      </c>
      <c r="E232" s="8">
        <v>4.0999999999999996</v>
      </c>
    </row>
    <row r="233" spans="1:5" x14ac:dyDescent="0.25">
      <c r="A233" s="18">
        <v>221</v>
      </c>
      <c r="B233" s="6" t="s">
        <v>617</v>
      </c>
      <c r="C233" s="54">
        <v>65.02</v>
      </c>
      <c r="D233" s="6" t="s">
        <v>294</v>
      </c>
      <c r="E233" s="8">
        <v>4.0999999999999996</v>
      </c>
    </row>
    <row r="234" spans="1:5" x14ac:dyDescent="0.25">
      <c r="A234" s="18">
        <v>222</v>
      </c>
      <c r="B234" s="6" t="s">
        <v>17</v>
      </c>
      <c r="C234" s="54">
        <v>25.41</v>
      </c>
      <c r="D234" s="6" t="s">
        <v>294</v>
      </c>
      <c r="E234" s="8">
        <v>4.0999999999999996</v>
      </c>
    </row>
    <row r="235" spans="1:5" x14ac:dyDescent="0.25">
      <c r="A235" s="18">
        <v>223</v>
      </c>
      <c r="B235" s="6" t="s">
        <v>617</v>
      </c>
      <c r="C235" s="54">
        <v>34.19</v>
      </c>
      <c r="D235" s="6" t="s">
        <v>294</v>
      </c>
      <c r="E235" s="8">
        <v>4.0999999999999996</v>
      </c>
    </row>
    <row r="236" spans="1:5" x14ac:dyDescent="0.25">
      <c r="A236" s="18">
        <v>224</v>
      </c>
      <c r="B236" s="6" t="s">
        <v>617</v>
      </c>
      <c r="C236" s="54">
        <v>27.09</v>
      </c>
      <c r="D236" s="6" t="s">
        <v>294</v>
      </c>
      <c r="E236" s="8">
        <v>4.0999999999999996</v>
      </c>
    </row>
    <row r="237" spans="1:5" x14ac:dyDescent="0.25">
      <c r="A237" s="18">
        <v>225</v>
      </c>
      <c r="B237" s="6" t="s">
        <v>617</v>
      </c>
      <c r="C237" s="54">
        <v>41.28</v>
      </c>
      <c r="D237" s="6" t="s">
        <v>294</v>
      </c>
      <c r="E237" s="8">
        <v>4.0999999999999996</v>
      </c>
    </row>
    <row r="238" spans="1:5" x14ac:dyDescent="0.25">
      <c r="A238" s="18">
        <v>226</v>
      </c>
      <c r="B238" s="6" t="s">
        <v>617</v>
      </c>
      <c r="C238" s="54">
        <v>41.34</v>
      </c>
      <c r="D238" s="6" t="s">
        <v>294</v>
      </c>
      <c r="E238" s="8">
        <v>4.0999999999999996</v>
      </c>
    </row>
    <row r="239" spans="1:5" x14ac:dyDescent="0.25">
      <c r="A239" s="18">
        <v>227</v>
      </c>
      <c r="B239" s="6" t="s">
        <v>80</v>
      </c>
      <c r="C239" s="54">
        <v>6.16</v>
      </c>
      <c r="D239" s="6" t="s">
        <v>16</v>
      </c>
      <c r="E239" s="8">
        <v>4.0999999999999996</v>
      </c>
    </row>
    <row r="240" spans="1:5" x14ac:dyDescent="0.25">
      <c r="A240" s="18" t="s">
        <v>391</v>
      </c>
      <c r="B240" s="6" t="s">
        <v>622</v>
      </c>
      <c r="C240" s="54">
        <v>6.89</v>
      </c>
      <c r="D240" s="6" t="s">
        <v>16</v>
      </c>
      <c r="E240" s="8">
        <v>4.0999999999999996</v>
      </c>
    </row>
    <row r="241" spans="1:5" x14ac:dyDescent="0.25">
      <c r="A241" s="18" t="s">
        <v>392</v>
      </c>
      <c r="B241" s="6" t="s">
        <v>622</v>
      </c>
      <c r="C241" s="54">
        <v>4.5599999999999996</v>
      </c>
      <c r="D241" s="6" t="s">
        <v>16</v>
      </c>
      <c r="E241" s="8">
        <v>4.0999999999999996</v>
      </c>
    </row>
    <row r="242" spans="1:5" x14ac:dyDescent="0.25">
      <c r="A242" s="18" t="s">
        <v>393</v>
      </c>
      <c r="B242" s="6" t="s">
        <v>617</v>
      </c>
      <c r="C242" s="54">
        <v>29.73</v>
      </c>
      <c r="D242" s="6" t="s">
        <v>294</v>
      </c>
      <c r="E242" s="8">
        <v>4.0999999999999996</v>
      </c>
    </row>
    <row r="243" spans="1:5" x14ac:dyDescent="0.25">
      <c r="A243" s="18" t="s">
        <v>394</v>
      </c>
      <c r="B243" s="6" t="s">
        <v>617</v>
      </c>
      <c r="C243" s="54">
        <v>36.46</v>
      </c>
      <c r="D243" s="6" t="s">
        <v>294</v>
      </c>
      <c r="E243" s="8">
        <v>4.0999999999999996</v>
      </c>
    </row>
    <row r="244" spans="1:5" x14ac:dyDescent="0.25">
      <c r="A244" s="18">
        <v>230</v>
      </c>
      <c r="B244" s="6" t="s">
        <v>617</v>
      </c>
      <c r="C244" s="54">
        <v>58.27</v>
      </c>
      <c r="D244" s="6" t="s">
        <v>294</v>
      </c>
      <c r="E244" s="8">
        <v>4.0999999999999996</v>
      </c>
    </row>
    <row r="245" spans="1:5" x14ac:dyDescent="0.25">
      <c r="A245" s="18" t="s">
        <v>395</v>
      </c>
      <c r="B245" s="6" t="s">
        <v>89</v>
      </c>
      <c r="C245" s="54">
        <v>19.79</v>
      </c>
      <c r="D245" s="6" t="s">
        <v>294</v>
      </c>
      <c r="E245" s="8">
        <v>4.0999999999999996</v>
      </c>
    </row>
    <row r="246" spans="1:5" x14ac:dyDescent="0.25">
      <c r="A246" s="18" t="s">
        <v>396</v>
      </c>
      <c r="B246" s="6" t="s">
        <v>617</v>
      </c>
      <c r="C246" s="54">
        <v>40.6</v>
      </c>
      <c r="D246" s="6" t="s">
        <v>294</v>
      </c>
      <c r="E246" s="8">
        <v>4.0999999999999996</v>
      </c>
    </row>
    <row r="247" spans="1:5" x14ac:dyDescent="0.25">
      <c r="A247" s="18">
        <v>232</v>
      </c>
      <c r="B247" s="6" t="s">
        <v>621</v>
      </c>
      <c r="C247" s="54">
        <v>11.74</v>
      </c>
      <c r="D247" s="6" t="s">
        <v>16</v>
      </c>
      <c r="E247" s="8">
        <v>4.0999999999999996</v>
      </c>
    </row>
    <row r="248" spans="1:5" x14ac:dyDescent="0.25">
      <c r="A248" s="18" t="s">
        <v>397</v>
      </c>
      <c r="B248" s="6" t="s">
        <v>621</v>
      </c>
      <c r="C248" s="54">
        <v>5.87</v>
      </c>
      <c r="D248" s="6" t="s">
        <v>16</v>
      </c>
      <c r="E248" s="8">
        <v>4.0999999999999996</v>
      </c>
    </row>
    <row r="249" spans="1:5" x14ac:dyDescent="0.25">
      <c r="A249" s="18">
        <v>234</v>
      </c>
      <c r="B249" s="6" t="s">
        <v>21</v>
      </c>
      <c r="C249" s="54">
        <v>74.23</v>
      </c>
      <c r="D249" s="6" t="s">
        <v>16</v>
      </c>
      <c r="E249" s="8">
        <v>4.2</v>
      </c>
    </row>
    <row r="250" spans="1:5" x14ac:dyDescent="0.25">
      <c r="A250" s="18">
        <v>235</v>
      </c>
      <c r="B250" s="6" t="s">
        <v>21</v>
      </c>
      <c r="C250" s="54">
        <v>46.21</v>
      </c>
      <c r="D250" s="6" t="s">
        <v>16</v>
      </c>
      <c r="E250" s="8">
        <v>4.2</v>
      </c>
    </row>
    <row r="251" spans="1:5" x14ac:dyDescent="0.25">
      <c r="A251" s="18" t="s">
        <v>322</v>
      </c>
      <c r="B251" s="6" t="s">
        <v>585</v>
      </c>
      <c r="C251" s="54">
        <v>12.11</v>
      </c>
      <c r="D251" s="6" t="s">
        <v>398</v>
      </c>
      <c r="E251" s="8" t="s">
        <v>235</v>
      </c>
    </row>
    <row r="252" spans="1:5" x14ac:dyDescent="0.25">
      <c r="A252" s="18" t="s">
        <v>322</v>
      </c>
      <c r="B252" s="6" t="s">
        <v>585</v>
      </c>
      <c r="C252" s="54">
        <v>12.91</v>
      </c>
      <c r="D252" s="6" t="s">
        <v>398</v>
      </c>
      <c r="E252" s="8" t="s">
        <v>235</v>
      </c>
    </row>
    <row r="253" spans="1:5" x14ac:dyDescent="0.25">
      <c r="A253" s="18" t="s">
        <v>322</v>
      </c>
      <c r="B253" s="6" t="s">
        <v>21</v>
      </c>
      <c r="C253" s="54">
        <v>11.72</v>
      </c>
      <c r="D253" s="6" t="s">
        <v>16</v>
      </c>
      <c r="E253" s="8">
        <v>6.3</v>
      </c>
    </row>
    <row r="254" spans="1:5" x14ac:dyDescent="0.25">
      <c r="A254" s="18">
        <v>236</v>
      </c>
      <c r="B254" s="6" t="s">
        <v>617</v>
      </c>
      <c r="C254" s="54">
        <v>65.63</v>
      </c>
      <c r="D254" s="6" t="s">
        <v>279</v>
      </c>
      <c r="E254" s="8">
        <v>4.0999999999999996</v>
      </c>
    </row>
    <row r="255" spans="1:5" x14ac:dyDescent="0.25">
      <c r="A255" s="18">
        <v>237</v>
      </c>
      <c r="B255" s="6" t="s">
        <v>617</v>
      </c>
      <c r="C255" s="54">
        <v>64.5</v>
      </c>
      <c r="D255" s="6" t="s">
        <v>279</v>
      </c>
      <c r="E255" s="8">
        <v>4.0999999999999996</v>
      </c>
    </row>
    <row r="256" spans="1:5" x14ac:dyDescent="0.25">
      <c r="A256" s="229" t="s">
        <v>42</v>
      </c>
      <c r="B256" s="230"/>
      <c r="C256" s="64">
        <f>SUM(C199:C255)</f>
        <v>1525.6</v>
      </c>
      <c r="D256" s="40"/>
      <c r="E256" s="41"/>
    </row>
    <row r="257" spans="1:5" x14ac:dyDescent="0.25">
      <c r="A257" s="231" t="s">
        <v>6</v>
      </c>
      <c r="B257" s="232"/>
      <c r="C257" s="66">
        <f>C58+C120+C197+C256</f>
        <v>5278.79</v>
      </c>
      <c r="D257" s="43"/>
      <c r="E257" s="42"/>
    </row>
    <row r="259" spans="1:5" x14ac:dyDescent="0.25">
      <c r="B259" s="13" t="s">
        <v>634</v>
      </c>
      <c r="C259" s="61">
        <f>SUBTOTAL(9,C31,C75,C84,C89,C90,C91,C93,C98,C103,C104,C105,C108,C112,C157,C158,C159,C160,C162,C163,C165,C166,C168,C179,C223,C227,C233,C235,C236,C237,C238,C242,C243,C246,C244,C254,C255)</f>
        <v>1749.8399999999997</v>
      </c>
    </row>
    <row r="260" spans="1:5" x14ac:dyDescent="0.25">
      <c r="B260" s="13" t="s">
        <v>623</v>
      </c>
      <c r="C260" s="109">
        <f>SUBTOTAL(9,C53,C60,C61,C63,C64,C77,C85,C122,C123,C124,C125,C126,C141,C142,C143,C148,C149,C150,C152,C173,C174,C175,C189,C190,C191,C193,C194,C195,C199,C200,C201,C202,C203,C204,C215,C216,C217,C219,C220,C221,C222,C228,C230,C232)</f>
        <v>911.40000000000009</v>
      </c>
    </row>
    <row r="261" spans="1:5" x14ac:dyDescent="0.25">
      <c r="B261" s="13" t="s">
        <v>624</v>
      </c>
      <c r="C261" s="109">
        <f>SUBTOTAL(9,C6,C9,C13,C17,C19,C21,C22,C23,C28,C29,C30,C32,C33,C39,C45,C46,C47,C51,C54,C55,C56,C57,C62,C66,C70,C71,C76,C78,C79,C80,C81,C82,C83,C88,C92,C94,C95,C96,C97,C102,C106,C107,C109,C116,C117,C118,C119,C127,C128,C129,C131,C132,C133,C134,C135,C140,C144,C145,C146,C147,C151,C155,C156,C161,C164,C167,C176,C177,C178,C180,C183,C184,C186,C187,C188,C192,C196,C206,C207,C208,C209,C213,C214,C218,C229,C249,C250,C251,C252,C253)</f>
        <v>1680.1200000000003</v>
      </c>
    </row>
    <row r="262" spans="1:5" x14ac:dyDescent="0.25">
      <c r="B262" s="108" t="s">
        <v>631</v>
      </c>
      <c r="C262" s="109">
        <f>SUBTOTAL(9,C130,C185,C205,C234,C245)</f>
        <v>63.77</v>
      </c>
    </row>
    <row r="263" spans="1:5" x14ac:dyDescent="0.25">
      <c r="B263" s="108" t="s">
        <v>632</v>
      </c>
      <c r="C263" s="109">
        <f>SUBTOTAL(9,C18,C20,C35,C38,C43,C44,C52,C69,C72,C73,C74,C86,C87,C99,C100,C101,C110,C111,C113,C114,C136,C137,C139,C153,C154,C169,C171,C172,C181,C182,C210,C224,C211,C225,C226,C239,C240,C241,C247,C248)</f>
        <v>228.52999999999997</v>
      </c>
    </row>
    <row r="264" spans="1:5" x14ac:dyDescent="0.25">
      <c r="B264" s="108" t="s">
        <v>600</v>
      </c>
      <c r="C264" s="109">
        <v>19.72</v>
      </c>
    </row>
    <row r="265" spans="1:5" x14ac:dyDescent="0.25">
      <c r="B265" s="13" t="s">
        <v>625</v>
      </c>
      <c r="C265" s="109">
        <f>SUBTOTAL(9,C3,C4,C5,C7,C8,C10,C11,C12,C14,C15,C16,C24,C25,C26,C27,C36,C40,C42,C48,C49,C50,C67,C68,C115,C138,C170,C212,C231)</f>
        <v>540.9699999999998</v>
      </c>
    </row>
    <row r="266" spans="1:5" x14ac:dyDescent="0.25">
      <c r="B266" s="13" t="s">
        <v>639</v>
      </c>
      <c r="C266" s="61">
        <f>SUBTOTAL(9,C41)</f>
        <v>84.44</v>
      </c>
    </row>
  </sheetData>
  <mergeCells count="9">
    <mergeCell ref="A2:E2"/>
    <mergeCell ref="A198:E198"/>
    <mergeCell ref="A256:B256"/>
    <mergeCell ref="A257:B257"/>
    <mergeCell ref="A58:B58"/>
    <mergeCell ref="A120:B120"/>
    <mergeCell ref="A197:B197"/>
    <mergeCell ref="A121:E121"/>
    <mergeCell ref="A59:E5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9"/>
  <sheetViews>
    <sheetView workbookViewId="0">
      <pane ySplit="1" topLeftCell="A267" activePane="bottomLeft" state="frozen"/>
      <selection pane="bottomLeft" activeCell="E102" sqref="E102:E109"/>
    </sheetView>
  </sheetViews>
  <sheetFormatPr defaultRowHeight="15" x14ac:dyDescent="0.25"/>
  <cols>
    <col min="1" max="1" width="16.5703125" customWidth="1"/>
    <col min="2" max="2" width="21.5703125" customWidth="1"/>
    <col min="3" max="3" width="19.85546875" style="56" customWidth="1"/>
    <col min="4" max="4" width="15" customWidth="1"/>
    <col min="5" max="5" width="14.140625" customWidth="1"/>
  </cols>
  <sheetData>
    <row r="1" spans="1:5" ht="30" customHeight="1" x14ac:dyDescent="0.25">
      <c r="A1" s="51" t="s">
        <v>94</v>
      </c>
      <c r="B1" s="52" t="s">
        <v>46</v>
      </c>
      <c r="C1" s="53" t="s">
        <v>47</v>
      </c>
      <c r="D1" s="52" t="s">
        <v>48</v>
      </c>
      <c r="E1" s="13" t="s">
        <v>95</v>
      </c>
    </row>
    <row r="2" spans="1:5" x14ac:dyDescent="0.25">
      <c r="A2" s="233" t="s">
        <v>123</v>
      </c>
      <c r="B2" s="234"/>
      <c r="C2" s="234"/>
      <c r="D2" s="234"/>
      <c r="E2" s="235"/>
    </row>
    <row r="3" spans="1:5" x14ac:dyDescent="0.25">
      <c r="A3" s="34" t="s">
        <v>124</v>
      </c>
      <c r="B3" s="6" t="s">
        <v>21</v>
      </c>
      <c r="C3" s="18">
        <v>5.56</v>
      </c>
      <c r="D3" s="6" t="s">
        <v>125</v>
      </c>
      <c r="E3" s="6">
        <v>260</v>
      </c>
    </row>
    <row r="4" spans="1:5" x14ac:dyDescent="0.25">
      <c r="A4" s="34" t="s">
        <v>126</v>
      </c>
      <c r="B4" s="6" t="s">
        <v>640</v>
      </c>
      <c r="C4" s="18">
        <v>18.36</v>
      </c>
      <c r="D4" s="6" t="s">
        <v>125</v>
      </c>
      <c r="E4" s="6">
        <v>260</v>
      </c>
    </row>
    <row r="5" spans="1:5" x14ac:dyDescent="0.25">
      <c r="A5" s="34" t="s">
        <v>127</v>
      </c>
      <c r="B5" s="6" t="s">
        <v>18</v>
      </c>
      <c r="C5" s="18">
        <v>59.93</v>
      </c>
      <c r="D5" s="6" t="s">
        <v>125</v>
      </c>
      <c r="E5" s="6">
        <v>260</v>
      </c>
    </row>
    <row r="6" spans="1:5" x14ac:dyDescent="0.25">
      <c r="A6" s="34" t="s">
        <v>128</v>
      </c>
      <c r="B6" s="6" t="s">
        <v>617</v>
      </c>
      <c r="C6" s="18">
        <v>57.52</v>
      </c>
      <c r="D6" s="6" t="s">
        <v>125</v>
      </c>
      <c r="E6" s="6">
        <v>260</v>
      </c>
    </row>
    <row r="7" spans="1:5" x14ac:dyDescent="0.25">
      <c r="A7" s="34" t="s">
        <v>129</v>
      </c>
      <c r="B7" s="6" t="s">
        <v>650</v>
      </c>
      <c r="C7" s="18">
        <v>8.14</v>
      </c>
      <c r="D7" s="6" t="s">
        <v>125</v>
      </c>
      <c r="E7" s="6">
        <v>260</v>
      </c>
    </row>
    <row r="8" spans="1:5" x14ac:dyDescent="0.25">
      <c r="A8" s="34" t="s">
        <v>130</v>
      </c>
      <c r="B8" s="6" t="s">
        <v>131</v>
      </c>
      <c r="C8" s="18">
        <v>2.88</v>
      </c>
      <c r="D8" s="6" t="s">
        <v>125</v>
      </c>
      <c r="E8" s="6">
        <v>260</v>
      </c>
    </row>
    <row r="9" spans="1:5" x14ac:dyDescent="0.25">
      <c r="A9" s="34" t="s">
        <v>132</v>
      </c>
      <c r="B9" s="6" t="s">
        <v>80</v>
      </c>
      <c r="C9" s="18">
        <v>0.82</v>
      </c>
      <c r="D9" s="6" t="s">
        <v>125</v>
      </c>
      <c r="E9" s="6">
        <v>260</v>
      </c>
    </row>
    <row r="10" spans="1:5" x14ac:dyDescent="0.25">
      <c r="A10" s="34" t="s">
        <v>51</v>
      </c>
      <c r="B10" s="6" t="s">
        <v>80</v>
      </c>
      <c r="C10" s="18">
        <v>0.76</v>
      </c>
      <c r="D10" s="6" t="s">
        <v>125</v>
      </c>
      <c r="E10" s="6">
        <v>260</v>
      </c>
    </row>
    <row r="11" spans="1:5" x14ac:dyDescent="0.25">
      <c r="A11" s="34" t="s">
        <v>52</v>
      </c>
      <c r="B11" s="6" t="s">
        <v>131</v>
      </c>
      <c r="C11" s="18">
        <v>1.76</v>
      </c>
      <c r="D11" s="6" t="s">
        <v>125</v>
      </c>
      <c r="E11" s="6">
        <v>260</v>
      </c>
    </row>
    <row r="12" spans="1:5" x14ac:dyDescent="0.25">
      <c r="A12" s="34" t="s">
        <v>53</v>
      </c>
      <c r="B12" s="6" t="s">
        <v>80</v>
      </c>
      <c r="C12" s="18">
        <v>4.05</v>
      </c>
      <c r="D12" s="6" t="s">
        <v>125</v>
      </c>
      <c r="E12" s="6">
        <v>260</v>
      </c>
    </row>
    <row r="13" spans="1:5" x14ac:dyDescent="0.25">
      <c r="A13" s="34" t="s">
        <v>54</v>
      </c>
      <c r="B13" s="6" t="s">
        <v>80</v>
      </c>
      <c r="C13" s="18">
        <v>1.36</v>
      </c>
      <c r="D13" s="6" t="s">
        <v>125</v>
      </c>
      <c r="E13" s="6">
        <v>260</v>
      </c>
    </row>
    <row r="14" spans="1:5" x14ac:dyDescent="0.25">
      <c r="A14" s="34" t="s">
        <v>55</v>
      </c>
      <c r="B14" s="6" t="s">
        <v>50</v>
      </c>
      <c r="C14" s="18">
        <v>15.89</v>
      </c>
      <c r="D14" s="6" t="s">
        <v>125</v>
      </c>
      <c r="E14" s="6">
        <v>260</v>
      </c>
    </row>
    <row r="15" spans="1:5" x14ac:dyDescent="0.25">
      <c r="A15" s="34" t="s">
        <v>56</v>
      </c>
      <c r="B15" s="6" t="s">
        <v>50</v>
      </c>
      <c r="C15" s="18">
        <v>3.07</v>
      </c>
      <c r="D15" s="6" t="s">
        <v>125</v>
      </c>
      <c r="E15" s="6">
        <v>260</v>
      </c>
    </row>
    <row r="16" spans="1:5" x14ac:dyDescent="0.25">
      <c r="A16" s="34" t="s">
        <v>57</v>
      </c>
      <c r="B16" s="6" t="s">
        <v>133</v>
      </c>
      <c r="C16" s="18">
        <v>10.79</v>
      </c>
      <c r="D16" s="6" t="s">
        <v>125</v>
      </c>
      <c r="E16" s="6">
        <v>260</v>
      </c>
    </row>
    <row r="17" spans="1:5" x14ac:dyDescent="0.25">
      <c r="A17" s="34" t="s">
        <v>58</v>
      </c>
      <c r="B17" s="6" t="s">
        <v>133</v>
      </c>
      <c r="C17" s="18">
        <v>7.62</v>
      </c>
      <c r="D17" s="6" t="s">
        <v>125</v>
      </c>
      <c r="E17" s="6">
        <v>260</v>
      </c>
    </row>
    <row r="18" spans="1:5" x14ac:dyDescent="0.25">
      <c r="A18" s="34" t="s">
        <v>59</v>
      </c>
      <c r="B18" s="6" t="s">
        <v>18</v>
      </c>
      <c r="C18" s="18">
        <v>11.12</v>
      </c>
      <c r="D18" s="6" t="s">
        <v>125</v>
      </c>
      <c r="E18" s="6">
        <v>260</v>
      </c>
    </row>
    <row r="19" spans="1:5" x14ac:dyDescent="0.25">
      <c r="A19" s="34" t="s">
        <v>60</v>
      </c>
      <c r="B19" s="6" t="s">
        <v>21</v>
      </c>
      <c r="C19" s="18">
        <v>10.49</v>
      </c>
      <c r="D19" s="6" t="s">
        <v>125</v>
      </c>
      <c r="E19" s="6">
        <v>260</v>
      </c>
    </row>
    <row r="20" spans="1:5" x14ac:dyDescent="0.25">
      <c r="A20" s="34" t="s">
        <v>61</v>
      </c>
      <c r="B20" s="6" t="s">
        <v>651</v>
      </c>
      <c r="C20" s="18">
        <v>1.26</v>
      </c>
      <c r="D20" s="6" t="s">
        <v>125</v>
      </c>
      <c r="E20" s="6">
        <v>260</v>
      </c>
    </row>
    <row r="21" spans="1:5" x14ac:dyDescent="0.25">
      <c r="A21" s="34" t="s">
        <v>62</v>
      </c>
      <c r="B21" s="6" t="s">
        <v>31</v>
      </c>
      <c r="C21" s="18">
        <v>1.23</v>
      </c>
      <c r="D21" s="6" t="s">
        <v>125</v>
      </c>
      <c r="E21" s="6">
        <v>260</v>
      </c>
    </row>
    <row r="22" spans="1:5" x14ac:dyDescent="0.25">
      <c r="A22" s="34" t="s">
        <v>63</v>
      </c>
      <c r="B22" s="6" t="s">
        <v>640</v>
      </c>
      <c r="C22" s="18">
        <v>5.93</v>
      </c>
      <c r="D22" s="6" t="s">
        <v>125</v>
      </c>
      <c r="E22" s="6">
        <v>260</v>
      </c>
    </row>
    <row r="23" spans="1:5" x14ac:dyDescent="0.25">
      <c r="A23" s="34" t="s">
        <v>64</v>
      </c>
      <c r="B23" s="6" t="s">
        <v>640</v>
      </c>
      <c r="C23" s="18">
        <v>5.37</v>
      </c>
      <c r="D23" s="6" t="s">
        <v>134</v>
      </c>
      <c r="E23" s="6">
        <v>260</v>
      </c>
    </row>
    <row r="24" spans="1:5" x14ac:dyDescent="0.25">
      <c r="A24" s="34" t="s">
        <v>65</v>
      </c>
      <c r="B24" s="6" t="s">
        <v>18</v>
      </c>
      <c r="C24" s="18">
        <v>1.68</v>
      </c>
      <c r="D24" s="6" t="s">
        <v>125</v>
      </c>
      <c r="E24" s="6">
        <v>260</v>
      </c>
    </row>
    <row r="25" spans="1:5" x14ac:dyDescent="0.25">
      <c r="A25" s="34" t="s">
        <v>66</v>
      </c>
      <c r="B25" s="6" t="s">
        <v>18</v>
      </c>
      <c r="C25" s="18">
        <v>19.829999999999998</v>
      </c>
      <c r="D25" s="6" t="s">
        <v>125</v>
      </c>
      <c r="E25" s="6">
        <v>260</v>
      </c>
    </row>
    <row r="26" spans="1:5" x14ac:dyDescent="0.25">
      <c r="A26" s="34" t="s">
        <v>67</v>
      </c>
      <c r="B26" s="6" t="s">
        <v>78</v>
      </c>
      <c r="C26" s="18">
        <v>8.9</v>
      </c>
      <c r="D26" s="6" t="s">
        <v>125</v>
      </c>
      <c r="E26" s="6">
        <v>260</v>
      </c>
    </row>
    <row r="27" spans="1:5" x14ac:dyDescent="0.25">
      <c r="A27" s="34" t="s">
        <v>68</v>
      </c>
      <c r="B27" s="6" t="s">
        <v>78</v>
      </c>
      <c r="C27" s="18">
        <v>8.68</v>
      </c>
      <c r="D27" s="6" t="s">
        <v>125</v>
      </c>
      <c r="E27" s="6">
        <v>260</v>
      </c>
    </row>
    <row r="28" spans="1:5" x14ac:dyDescent="0.25">
      <c r="A28" s="34" t="s">
        <v>69</v>
      </c>
      <c r="B28" s="6" t="s">
        <v>80</v>
      </c>
      <c r="C28" s="18">
        <v>0.89</v>
      </c>
      <c r="D28" s="6" t="s">
        <v>125</v>
      </c>
      <c r="E28" s="6">
        <v>260</v>
      </c>
    </row>
    <row r="29" spans="1:5" x14ac:dyDescent="0.25">
      <c r="A29" s="34" t="s">
        <v>135</v>
      </c>
      <c r="B29" s="6" t="s">
        <v>31</v>
      </c>
      <c r="C29" s="18">
        <v>1.7</v>
      </c>
      <c r="D29" s="6" t="s">
        <v>125</v>
      </c>
      <c r="E29" s="6">
        <v>260</v>
      </c>
    </row>
    <row r="30" spans="1:5" x14ac:dyDescent="0.25">
      <c r="A30" s="34" t="s">
        <v>136</v>
      </c>
      <c r="B30" s="6" t="s">
        <v>137</v>
      </c>
      <c r="C30" s="18">
        <v>3.82</v>
      </c>
      <c r="D30" s="6" t="s">
        <v>125</v>
      </c>
      <c r="E30" s="6">
        <v>260</v>
      </c>
    </row>
    <row r="31" spans="1:5" x14ac:dyDescent="0.25">
      <c r="A31" s="34" t="s">
        <v>138</v>
      </c>
      <c r="B31" s="6" t="s">
        <v>80</v>
      </c>
      <c r="C31" s="18">
        <v>1.03</v>
      </c>
      <c r="D31" s="6" t="s">
        <v>125</v>
      </c>
      <c r="E31" s="6">
        <v>260</v>
      </c>
    </row>
    <row r="32" spans="1:5" x14ac:dyDescent="0.25">
      <c r="A32" s="34" t="s">
        <v>139</v>
      </c>
      <c r="B32" s="6" t="s">
        <v>600</v>
      </c>
      <c r="C32" s="18">
        <v>4.53</v>
      </c>
      <c r="D32" s="6" t="s">
        <v>125</v>
      </c>
      <c r="E32" s="6">
        <v>260</v>
      </c>
    </row>
    <row r="33" spans="1:5" x14ac:dyDescent="0.25">
      <c r="A33" s="34" t="s">
        <v>140</v>
      </c>
      <c r="B33" s="6" t="s">
        <v>73</v>
      </c>
      <c r="C33" s="18">
        <v>13.11</v>
      </c>
      <c r="D33" s="6" t="s">
        <v>141</v>
      </c>
      <c r="E33" s="6">
        <v>260</v>
      </c>
    </row>
    <row r="34" spans="1:5" x14ac:dyDescent="0.25">
      <c r="A34" s="34" t="s">
        <v>142</v>
      </c>
      <c r="B34" s="6" t="s">
        <v>73</v>
      </c>
      <c r="C34" s="18">
        <v>17.02</v>
      </c>
      <c r="D34" s="6" t="s">
        <v>141</v>
      </c>
      <c r="E34" s="6">
        <v>260</v>
      </c>
    </row>
    <row r="35" spans="1:5" x14ac:dyDescent="0.25">
      <c r="A35" s="34" t="s">
        <v>143</v>
      </c>
      <c r="B35" s="6" t="s">
        <v>18</v>
      </c>
      <c r="C35" s="18">
        <v>6.39</v>
      </c>
      <c r="D35" s="6" t="s">
        <v>141</v>
      </c>
      <c r="E35" s="6">
        <v>260</v>
      </c>
    </row>
    <row r="36" spans="1:5" x14ac:dyDescent="0.25">
      <c r="A36" s="34" t="s">
        <v>144</v>
      </c>
      <c r="B36" s="6" t="s">
        <v>18</v>
      </c>
      <c r="C36" s="18">
        <v>27.53</v>
      </c>
      <c r="D36" s="6" t="s">
        <v>141</v>
      </c>
      <c r="E36" s="6">
        <v>260</v>
      </c>
    </row>
    <row r="37" spans="1:5" x14ac:dyDescent="0.25">
      <c r="A37" s="34" t="s">
        <v>145</v>
      </c>
      <c r="B37" s="6" t="s">
        <v>73</v>
      </c>
      <c r="C37" s="18">
        <v>24.25</v>
      </c>
      <c r="D37" s="6" t="s">
        <v>141</v>
      </c>
      <c r="E37" s="6">
        <v>260</v>
      </c>
    </row>
    <row r="38" spans="1:5" x14ac:dyDescent="0.25">
      <c r="A38" s="34" t="s">
        <v>146</v>
      </c>
      <c r="B38" s="6" t="s">
        <v>73</v>
      </c>
      <c r="C38" s="18">
        <v>13.63</v>
      </c>
      <c r="D38" s="6" t="s">
        <v>141</v>
      </c>
      <c r="E38" s="6">
        <v>260</v>
      </c>
    </row>
    <row r="39" spans="1:5" x14ac:dyDescent="0.25">
      <c r="A39" s="34" t="s">
        <v>147</v>
      </c>
      <c r="B39" s="6" t="s">
        <v>50</v>
      </c>
      <c r="C39" s="18">
        <v>6.85</v>
      </c>
      <c r="D39" s="6" t="s">
        <v>141</v>
      </c>
      <c r="E39" s="6">
        <v>260</v>
      </c>
    </row>
    <row r="40" spans="1:5" x14ac:dyDescent="0.25">
      <c r="A40" s="34" t="s">
        <v>148</v>
      </c>
      <c r="B40" s="6" t="s">
        <v>73</v>
      </c>
      <c r="C40" s="18">
        <v>6.57</v>
      </c>
      <c r="D40" s="6" t="s">
        <v>141</v>
      </c>
      <c r="E40" s="6">
        <v>260</v>
      </c>
    </row>
    <row r="41" spans="1:5" x14ac:dyDescent="0.25">
      <c r="A41" s="34" t="s">
        <v>149</v>
      </c>
      <c r="B41" s="6" t="s">
        <v>50</v>
      </c>
      <c r="C41" s="18">
        <v>2.23</v>
      </c>
      <c r="D41" s="6" t="s">
        <v>141</v>
      </c>
      <c r="E41" s="6">
        <v>260</v>
      </c>
    </row>
    <row r="42" spans="1:5" x14ac:dyDescent="0.25">
      <c r="A42" s="34" t="s">
        <v>150</v>
      </c>
      <c r="B42" s="6" t="s">
        <v>50</v>
      </c>
      <c r="C42" s="18">
        <v>14.9</v>
      </c>
      <c r="D42" s="6" t="s">
        <v>141</v>
      </c>
      <c r="E42" s="6">
        <v>260</v>
      </c>
    </row>
    <row r="43" spans="1:5" x14ac:dyDescent="0.25">
      <c r="A43" s="34" t="s">
        <v>151</v>
      </c>
      <c r="B43" s="6" t="s">
        <v>50</v>
      </c>
      <c r="C43" s="18">
        <v>4.57</v>
      </c>
      <c r="D43" s="6" t="s">
        <v>141</v>
      </c>
      <c r="E43" s="6">
        <v>260</v>
      </c>
    </row>
    <row r="44" spans="1:5" x14ac:dyDescent="0.25">
      <c r="A44" s="34" t="s">
        <v>152</v>
      </c>
      <c r="B44" s="6" t="s">
        <v>73</v>
      </c>
      <c r="C44" s="18">
        <v>5.01</v>
      </c>
      <c r="D44" s="6" t="s">
        <v>141</v>
      </c>
      <c r="E44" s="6">
        <v>260</v>
      </c>
    </row>
    <row r="45" spans="1:5" x14ac:dyDescent="0.25">
      <c r="A45" s="27" t="s">
        <v>153</v>
      </c>
      <c r="B45" s="16" t="s">
        <v>73</v>
      </c>
      <c r="C45" s="68">
        <v>8.5399999999999991</v>
      </c>
      <c r="D45" s="6" t="s">
        <v>141</v>
      </c>
      <c r="E45" s="6">
        <v>260</v>
      </c>
    </row>
    <row r="46" spans="1:5" x14ac:dyDescent="0.25">
      <c r="A46" s="34" t="s">
        <v>154</v>
      </c>
      <c r="B46" s="6" t="s">
        <v>50</v>
      </c>
      <c r="C46" s="18">
        <v>5.58</v>
      </c>
      <c r="D46" s="6" t="s">
        <v>141</v>
      </c>
      <c r="E46" s="6">
        <v>260</v>
      </c>
    </row>
    <row r="47" spans="1:5" x14ac:dyDescent="0.25">
      <c r="A47" s="34" t="s">
        <v>155</v>
      </c>
      <c r="B47" s="6" t="s">
        <v>73</v>
      </c>
      <c r="C47" s="18">
        <v>8.61</v>
      </c>
      <c r="D47" s="6" t="s">
        <v>141</v>
      </c>
      <c r="E47" s="6">
        <v>260</v>
      </c>
    </row>
    <row r="48" spans="1:5" x14ac:dyDescent="0.25">
      <c r="A48" s="221" t="s">
        <v>27</v>
      </c>
      <c r="B48" s="222"/>
      <c r="C48" s="58">
        <f>SUM(C3:C47)</f>
        <v>449.75999999999988</v>
      </c>
      <c r="D48" s="10"/>
      <c r="E48" s="10"/>
    </row>
    <row r="49" spans="1:5" x14ac:dyDescent="0.25">
      <c r="A49" s="233" t="s">
        <v>28</v>
      </c>
      <c r="B49" s="234"/>
      <c r="C49" s="234"/>
      <c r="D49" s="234"/>
      <c r="E49" s="235"/>
    </row>
    <row r="50" spans="1:5" x14ac:dyDescent="0.25">
      <c r="A50" s="35" t="s">
        <v>156</v>
      </c>
      <c r="B50" s="6" t="s">
        <v>77</v>
      </c>
      <c r="C50" s="18">
        <v>29.37</v>
      </c>
      <c r="D50" s="6" t="s">
        <v>30</v>
      </c>
      <c r="E50" s="6">
        <v>390</v>
      </c>
    </row>
    <row r="51" spans="1:5" x14ac:dyDescent="0.25">
      <c r="A51" s="35" t="s">
        <v>157</v>
      </c>
      <c r="B51" s="6" t="s">
        <v>77</v>
      </c>
      <c r="C51" s="18">
        <v>19.88</v>
      </c>
      <c r="D51" s="6" t="s">
        <v>30</v>
      </c>
      <c r="E51" s="6">
        <v>390</v>
      </c>
    </row>
    <row r="52" spans="1:5" x14ac:dyDescent="0.25">
      <c r="A52" s="35" t="s">
        <v>158</v>
      </c>
      <c r="B52" s="6" t="s">
        <v>77</v>
      </c>
      <c r="C52" s="18">
        <v>13.71</v>
      </c>
      <c r="D52" s="6" t="s">
        <v>30</v>
      </c>
      <c r="E52" s="6">
        <v>390</v>
      </c>
    </row>
    <row r="53" spans="1:5" x14ac:dyDescent="0.25">
      <c r="A53" s="35" t="s">
        <v>159</v>
      </c>
      <c r="B53" s="6" t="s">
        <v>77</v>
      </c>
      <c r="C53" s="18">
        <v>11.41</v>
      </c>
      <c r="D53" s="6" t="s">
        <v>30</v>
      </c>
      <c r="E53" s="6">
        <v>390</v>
      </c>
    </row>
    <row r="54" spans="1:5" x14ac:dyDescent="0.25">
      <c r="A54" s="35" t="s">
        <v>160</v>
      </c>
      <c r="B54" s="6" t="s">
        <v>77</v>
      </c>
      <c r="C54" s="18">
        <v>25.27</v>
      </c>
      <c r="D54" s="6" t="s">
        <v>30</v>
      </c>
      <c r="E54" s="6">
        <v>390</v>
      </c>
    </row>
    <row r="55" spans="1:5" x14ac:dyDescent="0.25">
      <c r="A55" s="35" t="s">
        <v>161</v>
      </c>
      <c r="B55" s="6" t="s">
        <v>50</v>
      </c>
      <c r="C55" s="18">
        <v>19.010000000000002</v>
      </c>
      <c r="D55" s="6" t="s">
        <v>125</v>
      </c>
      <c r="E55" s="6">
        <v>390</v>
      </c>
    </row>
    <row r="56" spans="1:5" x14ac:dyDescent="0.25">
      <c r="A56" s="35" t="s">
        <v>162</v>
      </c>
      <c r="B56" s="6" t="s">
        <v>50</v>
      </c>
      <c r="C56" s="18">
        <v>5.82</v>
      </c>
      <c r="D56" s="6" t="s">
        <v>74</v>
      </c>
      <c r="E56" s="6">
        <v>390</v>
      </c>
    </row>
    <row r="57" spans="1:5" x14ac:dyDescent="0.25">
      <c r="A57" s="35" t="s">
        <v>163</v>
      </c>
      <c r="B57" s="6" t="s">
        <v>77</v>
      </c>
      <c r="C57" s="18">
        <v>14.73</v>
      </c>
      <c r="D57" s="6" t="s">
        <v>164</v>
      </c>
      <c r="E57" s="6">
        <v>390</v>
      </c>
    </row>
    <row r="58" spans="1:5" x14ac:dyDescent="0.25">
      <c r="A58" s="35" t="s">
        <v>165</v>
      </c>
      <c r="B58" s="6" t="s">
        <v>77</v>
      </c>
      <c r="C58" s="18">
        <v>8.42</v>
      </c>
      <c r="D58" s="6" t="s">
        <v>164</v>
      </c>
      <c r="E58" s="6">
        <v>390</v>
      </c>
    </row>
    <row r="59" spans="1:5" x14ac:dyDescent="0.25">
      <c r="A59" s="35" t="s">
        <v>166</v>
      </c>
      <c r="B59" s="6" t="s">
        <v>77</v>
      </c>
      <c r="C59" s="18">
        <v>4.76</v>
      </c>
      <c r="D59" s="6" t="s">
        <v>164</v>
      </c>
      <c r="E59" s="6">
        <v>390</v>
      </c>
    </row>
    <row r="60" spans="1:5" x14ac:dyDescent="0.25">
      <c r="A60" s="35" t="s">
        <v>167</v>
      </c>
      <c r="B60" s="6" t="s">
        <v>77</v>
      </c>
      <c r="C60" s="18">
        <v>4.53</v>
      </c>
      <c r="D60" s="6" t="s">
        <v>74</v>
      </c>
      <c r="E60" s="6">
        <v>390</v>
      </c>
    </row>
    <row r="61" spans="1:5" x14ac:dyDescent="0.25">
      <c r="A61" s="35" t="s">
        <v>168</v>
      </c>
      <c r="B61" s="6" t="s">
        <v>77</v>
      </c>
      <c r="C61" s="18">
        <v>11.29</v>
      </c>
      <c r="D61" s="6" t="s">
        <v>74</v>
      </c>
      <c r="E61" s="6">
        <v>390</v>
      </c>
    </row>
    <row r="62" spans="1:5" x14ac:dyDescent="0.25">
      <c r="A62" s="35" t="s">
        <v>169</v>
      </c>
      <c r="B62" s="6" t="s">
        <v>77</v>
      </c>
      <c r="C62" s="18">
        <v>58.86</v>
      </c>
      <c r="D62" s="6" t="s">
        <v>74</v>
      </c>
      <c r="E62" s="6">
        <v>390</v>
      </c>
    </row>
    <row r="63" spans="1:5" x14ac:dyDescent="0.25">
      <c r="A63" s="35" t="s">
        <v>170</v>
      </c>
      <c r="B63" s="6" t="s">
        <v>50</v>
      </c>
      <c r="C63" s="18">
        <v>3.84</v>
      </c>
      <c r="D63" s="6" t="s">
        <v>74</v>
      </c>
      <c r="E63" s="6">
        <v>390</v>
      </c>
    </row>
    <row r="64" spans="1:5" x14ac:dyDescent="0.25">
      <c r="A64" s="35" t="s">
        <v>171</v>
      </c>
      <c r="B64" s="6" t="s">
        <v>73</v>
      </c>
      <c r="C64" s="18">
        <v>5.64</v>
      </c>
      <c r="D64" s="6" t="s">
        <v>74</v>
      </c>
      <c r="E64" s="6">
        <v>390</v>
      </c>
    </row>
    <row r="65" spans="1:5" x14ac:dyDescent="0.25">
      <c r="A65" s="35" t="s">
        <v>172</v>
      </c>
      <c r="B65" s="6" t="s">
        <v>50</v>
      </c>
      <c r="C65" s="18">
        <v>6.04</v>
      </c>
      <c r="D65" s="6" t="s">
        <v>125</v>
      </c>
      <c r="E65" s="6">
        <v>390</v>
      </c>
    </row>
    <row r="66" spans="1:5" x14ac:dyDescent="0.25">
      <c r="A66" s="35" t="s">
        <v>173</v>
      </c>
      <c r="B66" s="6" t="s">
        <v>50</v>
      </c>
      <c r="C66" s="18">
        <v>13.82</v>
      </c>
      <c r="D66" s="6" t="s">
        <v>125</v>
      </c>
      <c r="E66" s="6">
        <v>390</v>
      </c>
    </row>
    <row r="67" spans="1:5" x14ac:dyDescent="0.25">
      <c r="A67" s="35" t="s">
        <v>174</v>
      </c>
      <c r="B67" s="6" t="s">
        <v>175</v>
      </c>
      <c r="C67" s="18">
        <v>5.01</v>
      </c>
      <c r="D67" s="6" t="s">
        <v>176</v>
      </c>
      <c r="E67" s="6">
        <v>390</v>
      </c>
    </row>
    <row r="68" spans="1:5" x14ac:dyDescent="0.25">
      <c r="A68" s="35" t="s">
        <v>177</v>
      </c>
      <c r="B68" s="6" t="s">
        <v>18</v>
      </c>
      <c r="C68" s="18">
        <v>5.01</v>
      </c>
      <c r="D68" s="6" t="s">
        <v>134</v>
      </c>
      <c r="E68" s="6">
        <v>390</v>
      </c>
    </row>
    <row r="69" spans="1:5" x14ac:dyDescent="0.25">
      <c r="A69" s="35" t="s">
        <v>178</v>
      </c>
      <c r="B69" s="6" t="s">
        <v>50</v>
      </c>
      <c r="C69" s="18">
        <v>4.3499999999999996</v>
      </c>
      <c r="D69" s="6" t="s">
        <v>125</v>
      </c>
      <c r="E69" s="6">
        <v>390</v>
      </c>
    </row>
    <row r="70" spans="1:5" x14ac:dyDescent="0.25">
      <c r="A70" s="35" t="s">
        <v>179</v>
      </c>
      <c r="B70" s="6" t="s">
        <v>50</v>
      </c>
      <c r="C70" s="18">
        <v>16.420000000000002</v>
      </c>
      <c r="D70" s="6" t="s">
        <v>125</v>
      </c>
      <c r="E70" s="6">
        <v>390</v>
      </c>
    </row>
    <row r="71" spans="1:5" x14ac:dyDescent="0.25">
      <c r="A71" s="35" t="s">
        <v>180</v>
      </c>
      <c r="B71" s="6" t="s">
        <v>50</v>
      </c>
      <c r="C71" s="18">
        <v>64.599999999999994</v>
      </c>
      <c r="D71" s="6" t="s">
        <v>125</v>
      </c>
      <c r="E71" s="6">
        <v>390</v>
      </c>
    </row>
    <row r="72" spans="1:5" x14ac:dyDescent="0.25">
      <c r="A72" s="35" t="s">
        <v>181</v>
      </c>
      <c r="B72" s="6" t="s">
        <v>650</v>
      </c>
      <c r="C72" s="18">
        <v>3.41</v>
      </c>
      <c r="D72" s="6" t="s">
        <v>125</v>
      </c>
      <c r="E72" s="6">
        <v>390</v>
      </c>
    </row>
    <row r="73" spans="1:5" x14ac:dyDescent="0.25">
      <c r="A73" s="35" t="s">
        <v>182</v>
      </c>
      <c r="B73" s="6" t="s">
        <v>183</v>
      </c>
      <c r="C73" s="18">
        <v>8.6300000000000008</v>
      </c>
      <c r="D73" s="6" t="s">
        <v>125</v>
      </c>
      <c r="E73" s="6">
        <v>390</v>
      </c>
    </row>
    <row r="74" spans="1:5" x14ac:dyDescent="0.25">
      <c r="A74" s="35" t="s">
        <v>184</v>
      </c>
      <c r="B74" s="6" t="s">
        <v>131</v>
      </c>
      <c r="C74" s="18">
        <v>2.2000000000000002</v>
      </c>
      <c r="D74" s="6" t="s">
        <v>125</v>
      </c>
      <c r="E74" s="6">
        <v>390</v>
      </c>
    </row>
    <row r="75" spans="1:5" x14ac:dyDescent="0.25">
      <c r="A75" s="35" t="s">
        <v>185</v>
      </c>
      <c r="B75" s="6" t="s">
        <v>80</v>
      </c>
      <c r="C75" s="18">
        <v>2.88</v>
      </c>
      <c r="D75" s="6" t="s">
        <v>125</v>
      </c>
      <c r="E75" s="6">
        <v>390</v>
      </c>
    </row>
    <row r="76" spans="1:5" x14ac:dyDescent="0.25">
      <c r="A76" s="35" t="s">
        <v>186</v>
      </c>
      <c r="B76" s="6" t="s">
        <v>80</v>
      </c>
      <c r="C76" s="18">
        <v>1.44</v>
      </c>
      <c r="D76" s="6" t="s">
        <v>125</v>
      </c>
      <c r="E76" s="6">
        <v>390</v>
      </c>
    </row>
    <row r="77" spans="1:5" x14ac:dyDescent="0.25">
      <c r="A77" s="35" t="s">
        <v>187</v>
      </c>
      <c r="B77" s="6" t="s">
        <v>80</v>
      </c>
      <c r="C77" s="18">
        <v>2.61</v>
      </c>
      <c r="D77" s="6" t="s">
        <v>125</v>
      </c>
      <c r="E77" s="6">
        <v>390</v>
      </c>
    </row>
    <row r="78" spans="1:5" x14ac:dyDescent="0.25">
      <c r="A78" s="35" t="s">
        <v>188</v>
      </c>
      <c r="B78" s="6" t="s">
        <v>50</v>
      </c>
      <c r="C78" s="18">
        <v>12.97</v>
      </c>
      <c r="D78" s="6" t="s">
        <v>125</v>
      </c>
      <c r="E78" s="6">
        <v>390</v>
      </c>
    </row>
    <row r="79" spans="1:5" x14ac:dyDescent="0.25">
      <c r="A79" s="35" t="s">
        <v>189</v>
      </c>
      <c r="B79" s="6" t="s">
        <v>70</v>
      </c>
      <c r="C79" s="18">
        <v>5.66</v>
      </c>
      <c r="D79" s="6" t="s">
        <v>125</v>
      </c>
      <c r="E79" s="6">
        <v>390</v>
      </c>
    </row>
    <row r="80" spans="1:5" x14ac:dyDescent="0.25">
      <c r="A80" s="35" t="s">
        <v>190</v>
      </c>
      <c r="B80" s="6" t="s">
        <v>50</v>
      </c>
      <c r="C80" s="18">
        <v>24.28</v>
      </c>
      <c r="D80" s="6" t="s">
        <v>125</v>
      </c>
      <c r="E80" s="6">
        <v>390</v>
      </c>
    </row>
    <row r="81" spans="1:5" x14ac:dyDescent="0.25">
      <c r="A81" s="35" t="s">
        <v>191</v>
      </c>
      <c r="B81" s="6" t="s">
        <v>18</v>
      </c>
      <c r="C81" s="18">
        <v>10.06</v>
      </c>
      <c r="D81" s="6" t="s">
        <v>192</v>
      </c>
      <c r="E81" s="6">
        <v>390</v>
      </c>
    </row>
    <row r="82" spans="1:5" x14ac:dyDescent="0.25">
      <c r="A82" s="35" t="s">
        <v>193</v>
      </c>
      <c r="B82" s="6" t="s">
        <v>50</v>
      </c>
      <c r="C82" s="18">
        <v>29.34</v>
      </c>
      <c r="D82" s="6" t="s">
        <v>74</v>
      </c>
      <c r="E82" s="6">
        <v>390</v>
      </c>
    </row>
    <row r="83" spans="1:5" x14ac:dyDescent="0.25">
      <c r="A83" s="35" t="s">
        <v>194</v>
      </c>
      <c r="B83" s="6" t="s">
        <v>175</v>
      </c>
      <c r="C83" s="18">
        <v>4.57</v>
      </c>
      <c r="D83" s="6" t="s">
        <v>176</v>
      </c>
      <c r="E83" s="6">
        <v>390</v>
      </c>
    </row>
    <row r="84" spans="1:5" x14ac:dyDescent="0.25">
      <c r="A84" s="35" t="s">
        <v>195</v>
      </c>
      <c r="B84" s="6" t="s">
        <v>18</v>
      </c>
      <c r="C84" s="18">
        <v>8.3800000000000008</v>
      </c>
      <c r="D84" s="6" t="s">
        <v>74</v>
      </c>
      <c r="E84" s="6">
        <v>390</v>
      </c>
    </row>
    <row r="85" spans="1:5" x14ac:dyDescent="0.25">
      <c r="A85" s="35" t="s">
        <v>196</v>
      </c>
      <c r="B85" s="6" t="s">
        <v>120</v>
      </c>
      <c r="C85" s="18">
        <v>65.2</v>
      </c>
      <c r="D85" s="6" t="s">
        <v>30</v>
      </c>
      <c r="E85" s="6">
        <v>390</v>
      </c>
    </row>
    <row r="86" spans="1:5" x14ac:dyDescent="0.25">
      <c r="A86" s="35" t="s">
        <v>197</v>
      </c>
      <c r="B86" s="6" t="s">
        <v>120</v>
      </c>
      <c r="C86" s="18">
        <v>65.02</v>
      </c>
      <c r="D86" s="6" t="s">
        <v>30</v>
      </c>
      <c r="E86" s="6">
        <v>390</v>
      </c>
    </row>
    <row r="87" spans="1:5" x14ac:dyDescent="0.25">
      <c r="A87" s="35" t="s">
        <v>198</v>
      </c>
      <c r="B87" s="6" t="s">
        <v>50</v>
      </c>
      <c r="C87" s="18">
        <v>12.9</v>
      </c>
      <c r="D87" s="6" t="s">
        <v>112</v>
      </c>
      <c r="E87" s="6">
        <v>390</v>
      </c>
    </row>
    <row r="88" spans="1:5" x14ac:dyDescent="0.25">
      <c r="A88" s="35" t="s">
        <v>199</v>
      </c>
      <c r="B88" s="6" t="s">
        <v>120</v>
      </c>
      <c r="C88" s="18">
        <v>13.1</v>
      </c>
      <c r="D88" s="6" t="s">
        <v>30</v>
      </c>
      <c r="E88" s="6">
        <v>390</v>
      </c>
    </row>
    <row r="89" spans="1:5" x14ac:dyDescent="0.25">
      <c r="A89" s="35" t="s">
        <v>200</v>
      </c>
      <c r="B89" s="6" t="s">
        <v>50</v>
      </c>
      <c r="C89" s="18">
        <v>7.45</v>
      </c>
      <c r="D89" s="6" t="s">
        <v>112</v>
      </c>
      <c r="E89" s="6">
        <v>390</v>
      </c>
    </row>
    <row r="90" spans="1:5" x14ac:dyDescent="0.25">
      <c r="A90" s="35" t="s">
        <v>201</v>
      </c>
      <c r="B90" s="6" t="s">
        <v>50</v>
      </c>
      <c r="C90" s="18">
        <v>26.71</v>
      </c>
      <c r="D90" s="6" t="s">
        <v>112</v>
      </c>
      <c r="E90" s="6">
        <v>390</v>
      </c>
    </row>
    <row r="91" spans="1:5" x14ac:dyDescent="0.25">
      <c r="A91" s="35" t="s">
        <v>202</v>
      </c>
      <c r="B91" s="6" t="s">
        <v>175</v>
      </c>
      <c r="C91" s="18">
        <v>1.06</v>
      </c>
      <c r="D91" s="6" t="s">
        <v>112</v>
      </c>
      <c r="E91" s="6">
        <v>390</v>
      </c>
    </row>
    <row r="92" spans="1:5" x14ac:dyDescent="0.25">
      <c r="A92" s="35" t="s">
        <v>203</v>
      </c>
      <c r="B92" s="6" t="s">
        <v>50</v>
      </c>
      <c r="C92" s="18">
        <v>9.3699999999999992</v>
      </c>
      <c r="D92" s="6" t="s">
        <v>112</v>
      </c>
      <c r="E92" s="6">
        <v>390</v>
      </c>
    </row>
    <row r="93" spans="1:5" x14ac:dyDescent="0.25">
      <c r="A93" s="35" t="s">
        <v>204</v>
      </c>
      <c r="B93" s="6" t="s">
        <v>175</v>
      </c>
      <c r="C93" s="18">
        <v>4.57</v>
      </c>
      <c r="D93" s="6" t="s">
        <v>205</v>
      </c>
      <c r="E93" s="6">
        <v>390</v>
      </c>
    </row>
    <row r="94" spans="1:5" x14ac:dyDescent="0.25">
      <c r="A94" s="35" t="s">
        <v>206</v>
      </c>
      <c r="B94" s="6" t="s">
        <v>650</v>
      </c>
      <c r="C94" s="18">
        <v>10.92</v>
      </c>
      <c r="D94" s="6" t="s">
        <v>125</v>
      </c>
      <c r="E94" s="6">
        <v>390</v>
      </c>
    </row>
    <row r="95" spans="1:5" x14ac:dyDescent="0.25">
      <c r="A95" s="35" t="s">
        <v>207</v>
      </c>
      <c r="B95" s="6" t="s">
        <v>131</v>
      </c>
      <c r="C95" s="18">
        <v>2.72</v>
      </c>
      <c r="D95" s="6" t="s">
        <v>125</v>
      </c>
      <c r="E95" s="6">
        <v>390</v>
      </c>
    </row>
    <row r="96" spans="1:5" x14ac:dyDescent="0.25">
      <c r="A96" s="35" t="s">
        <v>208</v>
      </c>
      <c r="B96" s="6" t="s">
        <v>80</v>
      </c>
      <c r="C96" s="18">
        <v>1.39</v>
      </c>
      <c r="D96" s="6" t="s">
        <v>125</v>
      </c>
      <c r="E96" s="6">
        <v>390</v>
      </c>
    </row>
    <row r="97" spans="1:5" x14ac:dyDescent="0.25">
      <c r="A97" s="35" t="s">
        <v>209</v>
      </c>
      <c r="B97" s="6" t="s">
        <v>80</v>
      </c>
      <c r="C97" s="18">
        <v>1.41</v>
      </c>
      <c r="D97" s="6" t="s">
        <v>125</v>
      </c>
      <c r="E97" s="6">
        <v>390</v>
      </c>
    </row>
    <row r="98" spans="1:5" x14ac:dyDescent="0.25">
      <c r="A98" s="35" t="s">
        <v>210</v>
      </c>
      <c r="B98" s="6" t="s">
        <v>21</v>
      </c>
      <c r="C98" s="18">
        <v>24.54</v>
      </c>
      <c r="D98" s="6" t="s">
        <v>112</v>
      </c>
      <c r="E98" s="6">
        <v>390</v>
      </c>
    </row>
    <row r="99" spans="1:5" x14ac:dyDescent="0.25">
      <c r="A99" s="35" t="s">
        <v>211</v>
      </c>
      <c r="B99" s="6" t="s">
        <v>120</v>
      </c>
      <c r="C99" s="18">
        <v>71.31</v>
      </c>
      <c r="D99" s="6" t="s">
        <v>30</v>
      </c>
      <c r="E99" s="6">
        <v>390</v>
      </c>
    </row>
    <row r="100" spans="1:5" x14ac:dyDescent="0.25">
      <c r="A100" s="221" t="s">
        <v>212</v>
      </c>
      <c r="B100" s="222"/>
      <c r="C100" s="58">
        <f>SUM(C50:C99)</f>
        <v>785.88999999999987</v>
      </c>
      <c r="D100" s="10"/>
      <c r="E100" s="10"/>
    </row>
    <row r="101" spans="1:5" x14ac:dyDescent="0.25">
      <c r="A101" s="233" t="s">
        <v>213</v>
      </c>
      <c r="B101" s="234"/>
      <c r="C101" s="234"/>
      <c r="D101" s="234"/>
      <c r="E101" s="235"/>
    </row>
    <row r="102" spans="1:5" x14ac:dyDescent="0.25">
      <c r="A102" s="35" t="s">
        <v>214</v>
      </c>
      <c r="B102" s="6" t="s">
        <v>120</v>
      </c>
      <c r="C102" s="18">
        <v>29.76</v>
      </c>
      <c r="D102" s="6" t="s">
        <v>30</v>
      </c>
      <c r="E102" s="6">
        <v>390</v>
      </c>
    </row>
    <row r="103" spans="1:5" x14ac:dyDescent="0.25">
      <c r="A103" s="35" t="s">
        <v>215</v>
      </c>
      <c r="B103" s="6" t="s">
        <v>120</v>
      </c>
      <c r="C103" s="18">
        <v>35.520000000000003</v>
      </c>
      <c r="D103" s="6" t="s">
        <v>30</v>
      </c>
      <c r="E103" s="6">
        <v>390</v>
      </c>
    </row>
    <row r="104" spans="1:5" x14ac:dyDescent="0.25">
      <c r="A104" s="35" t="s">
        <v>216</v>
      </c>
      <c r="B104" s="6" t="s">
        <v>18</v>
      </c>
      <c r="C104" s="18">
        <v>33.75</v>
      </c>
      <c r="D104" s="6" t="s">
        <v>74</v>
      </c>
      <c r="E104" s="6">
        <v>390</v>
      </c>
    </row>
    <row r="105" spans="1:5" x14ac:dyDescent="0.25">
      <c r="A105" s="35" t="s">
        <v>217</v>
      </c>
      <c r="B105" s="6" t="s">
        <v>175</v>
      </c>
      <c r="C105" s="18">
        <v>4.5999999999999996</v>
      </c>
      <c r="D105" s="6" t="s">
        <v>218</v>
      </c>
      <c r="E105" s="6">
        <v>390</v>
      </c>
    </row>
    <row r="106" spans="1:5" x14ac:dyDescent="0.25">
      <c r="A106" s="35" t="s">
        <v>219</v>
      </c>
      <c r="B106" s="6" t="s">
        <v>617</v>
      </c>
      <c r="C106" s="18">
        <v>14.82</v>
      </c>
      <c r="D106" s="6" t="s">
        <v>74</v>
      </c>
      <c r="E106" s="6">
        <v>390</v>
      </c>
    </row>
    <row r="107" spans="1:5" x14ac:dyDescent="0.25">
      <c r="A107" s="35" t="s">
        <v>220</v>
      </c>
      <c r="B107" s="6" t="s">
        <v>617</v>
      </c>
      <c r="C107" s="18">
        <v>10.82</v>
      </c>
      <c r="D107" s="6" t="s">
        <v>74</v>
      </c>
      <c r="E107" s="6">
        <v>390</v>
      </c>
    </row>
    <row r="108" spans="1:5" x14ac:dyDescent="0.25">
      <c r="A108" s="35" t="s">
        <v>221</v>
      </c>
      <c r="B108" s="6" t="s">
        <v>617</v>
      </c>
      <c r="C108" s="18">
        <v>7.13</v>
      </c>
      <c r="D108" s="6" t="s">
        <v>74</v>
      </c>
      <c r="E108" s="6">
        <v>390</v>
      </c>
    </row>
    <row r="109" spans="1:5" x14ac:dyDescent="0.25">
      <c r="A109" s="35" t="s">
        <v>222</v>
      </c>
      <c r="B109" s="6" t="s">
        <v>617</v>
      </c>
      <c r="C109" s="18">
        <v>20.88</v>
      </c>
      <c r="D109" s="6" t="s">
        <v>74</v>
      </c>
      <c r="E109" s="6">
        <v>390</v>
      </c>
    </row>
    <row r="110" spans="1:5" x14ac:dyDescent="0.25">
      <c r="A110" s="221" t="s">
        <v>223</v>
      </c>
      <c r="B110" s="222"/>
      <c r="C110" s="58">
        <f>SUM(C102:C109)</f>
        <v>157.27999999999997</v>
      </c>
      <c r="D110" s="10"/>
      <c r="E110" s="10"/>
    </row>
    <row r="111" spans="1:5" x14ac:dyDescent="0.25">
      <c r="A111" s="233" t="s">
        <v>35</v>
      </c>
      <c r="B111" s="234"/>
      <c r="C111" s="234"/>
      <c r="D111" s="235"/>
      <c r="E111" s="6"/>
    </row>
    <row r="112" spans="1:5" x14ac:dyDescent="0.25">
      <c r="A112" s="34">
        <v>100</v>
      </c>
      <c r="B112" s="6" t="s">
        <v>617</v>
      </c>
      <c r="C112" s="18">
        <v>96.82</v>
      </c>
      <c r="D112" s="6" t="s">
        <v>30</v>
      </c>
      <c r="E112" s="6">
        <v>390</v>
      </c>
    </row>
    <row r="113" spans="1:5" x14ac:dyDescent="0.25">
      <c r="A113" s="34">
        <v>101</v>
      </c>
      <c r="B113" s="6" t="s">
        <v>77</v>
      </c>
      <c r="C113" s="18">
        <v>30.11</v>
      </c>
      <c r="D113" s="6" t="s">
        <v>224</v>
      </c>
      <c r="E113" s="6">
        <v>390</v>
      </c>
    </row>
    <row r="114" spans="1:5" x14ac:dyDescent="0.25">
      <c r="A114" s="34">
        <v>102</v>
      </c>
      <c r="B114" s="6" t="s">
        <v>617</v>
      </c>
      <c r="C114" s="18">
        <v>21.28</v>
      </c>
      <c r="D114" s="6" t="s">
        <v>30</v>
      </c>
      <c r="E114" s="6">
        <v>390</v>
      </c>
    </row>
    <row r="115" spans="1:5" x14ac:dyDescent="0.25">
      <c r="A115" s="34">
        <v>103</v>
      </c>
      <c r="B115" s="6" t="s">
        <v>617</v>
      </c>
      <c r="C115" s="18">
        <v>23.32</v>
      </c>
      <c r="D115" s="6" t="s">
        <v>30</v>
      </c>
      <c r="E115" s="6">
        <v>390</v>
      </c>
    </row>
    <row r="116" spans="1:5" x14ac:dyDescent="0.25">
      <c r="A116" s="34">
        <v>104</v>
      </c>
      <c r="B116" s="6" t="s">
        <v>617</v>
      </c>
      <c r="C116" s="18">
        <v>51.14</v>
      </c>
      <c r="D116" s="6" t="s">
        <v>30</v>
      </c>
      <c r="E116" s="6">
        <v>390</v>
      </c>
    </row>
    <row r="117" spans="1:5" x14ac:dyDescent="0.25">
      <c r="A117" s="34">
        <v>105</v>
      </c>
      <c r="B117" s="6" t="s">
        <v>77</v>
      </c>
      <c r="C117" s="18">
        <v>29.05</v>
      </c>
      <c r="D117" s="6" t="s">
        <v>30</v>
      </c>
      <c r="E117" s="6">
        <v>390</v>
      </c>
    </row>
    <row r="118" spans="1:5" x14ac:dyDescent="0.25">
      <c r="A118" s="34">
        <v>106</v>
      </c>
      <c r="B118" s="6" t="s">
        <v>77</v>
      </c>
      <c r="C118" s="18">
        <v>16.510000000000002</v>
      </c>
      <c r="D118" s="6" t="s">
        <v>30</v>
      </c>
      <c r="E118" s="6">
        <v>390</v>
      </c>
    </row>
    <row r="119" spans="1:5" x14ac:dyDescent="0.25">
      <c r="A119" s="34">
        <v>107</v>
      </c>
      <c r="B119" s="6" t="s">
        <v>77</v>
      </c>
      <c r="C119" s="18">
        <v>17.25</v>
      </c>
      <c r="D119" s="6" t="s">
        <v>30</v>
      </c>
      <c r="E119" s="6">
        <v>390</v>
      </c>
    </row>
    <row r="120" spans="1:5" x14ac:dyDescent="0.25">
      <c r="A120" s="34">
        <v>108</v>
      </c>
      <c r="B120" s="6" t="s">
        <v>77</v>
      </c>
      <c r="C120" s="18">
        <v>13.16</v>
      </c>
      <c r="D120" s="6" t="s">
        <v>30</v>
      </c>
      <c r="E120" s="6">
        <v>390</v>
      </c>
    </row>
    <row r="121" spans="1:5" x14ac:dyDescent="0.25">
      <c r="A121" s="34">
        <v>109</v>
      </c>
      <c r="B121" s="6" t="s">
        <v>77</v>
      </c>
      <c r="C121" s="18">
        <v>20.57</v>
      </c>
      <c r="D121" s="6" t="s">
        <v>30</v>
      </c>
      <c r="E121" s="6">
        <v>390</v>
      </c>
    </row>
    <row r="122" spans="1:5" x14ac:dyDescent="0.25">
      <c r="A122" s="34">
        <v>110</v>
      </c>
      <c r="B122" s="6" t="s">
        <v>617</v>
      </c>
      <c r="C122" s="18">
        <v>39.020000000000003</v>
      </c>
      <c r="D122" s="6" t="s">
        <v>74</v>
      </c>
      <c r="E122" s="6">
        <v>390</v>
      </c>
    </row>
    <row r="123" spans="1:5" x14ac:dyDescent="0.25">
      <c r="A123" s="34">
        <v>111</v>
      </c>
      <c r="B123" s="6" t="s">
        <v>77</v>
      </c>
      <c r="C123" s="18">
        <v>14.89</v>
      </c>
      <c r="D123" s="6" t="s">
        <v>30</v>
      </c>
      <c r="E123" s="6">
        <v>390</v>
      </c>
    </row>
    <row r="124" spans="1:5" x14ac:dyDescent="0.25">
      <c r="A124" s="34">
        <v>112</v>
      </c>
      <c r="B124" s="6" t="s">
        <v>77</v>
      </c>
      <c r="C124" s="18">
        <v>23.24</v>
      </c>
      <c r="D124" s="6" t="s">
        <v>30</v>
      </c>
      <c r="E124" s="6">
        <v>390</v>
      </c>
    </row>
    <row r="125" spans="1:5" x14ac:dyDescent="0.25">
      <c r="A125" s="34">
        <v>113</v>
      </c>
      <c r="B125" s="6" t="s">
        <v>89</v>
      </c>
      <c r="C125" s="18">
        <v>5.32</v>
      </c>
      <c r="D125" s="6" t="s">
        <v>218</v>
      </c>
      <c r="E125" s="6">
        <v>390</v>
      </c>
    </row>
    <row r="126" spans="1:5" x14ac:dyDescent="0.25">
      <c r="A126" s="34">
        <v>114</v>
      </c>
      <c r="B126" s="6" t="s">
        <v>77</v>
      </c>
      <c r="C126" s="18">
        <v>17.809999999999999</v>
      </c>
      <c r="D126" s="6" t="s">
        <v>30</v>
      </c>
      <c r="E126" s="6">
        <v>390</v>
      </c>
    </row>
    <row r="127" spans="1:5" x14ac:dyDescent="0.25">
      <c r="A127" s="34">
        <v>115</v>
      </c>
      <c r="B127" s="6" t="s">
        <v>617</v>
      </c>
      <c r="C127" s="18">
        <v>52.64</v>
      </c>
      <c r="D127" s="6" t="s">
        <v>74</v>
      </c>
      <c r="E127" s="6">
        <v>390</v>
      </c>
    </row>
    <row r="128" spans="1:5" x14ac:dyDescent="0.25">
      <c r="A128" s="34">
        <v>116</v>
      </c>
      <c r="B128" s="6" t="s">
        <v>617</v>
      </c>
      <c r="C128" s="18">
        <v>51.07</v>
      </c>
      <c r="D128" s="6" t="s">
        <v>30</v>
      </c>
      <c r="E128" s="6">
        <v>390</v>
      </c>
    </row>
    <row r="129" spans="1:5" x14ac:dyDescent="0.25">
      <c r="A129" s="34" t="s">
        <v>225</v>
      </c>
      <c r="B129" s="6" t="s">
        <v>77</v>
      </c>
      <c r="C129" s="18">
        <v>11.89</v>
      </c>
      <c r="D129" s="6" t="s">
        <v>74</v>
      </c>
      <c r="E129" s="6">
        <v>390</v>
      </c>
    </row>
    <row r="130" spans="1:5" x14ac:dyDescent="0.25">
      <c r="A130" s="34">
        <v>118</v>
      </c>
      <c r="B130" s="6" t="s">
        <v>77</v>
      </c>
      <c r="C130" s="18">
        <v>27.9</v>
      </c>
      <c r="D130" s="6" t="s">
        <v>99</v>
      </c>
      <c r="E130" s="6">
        <v>390</v>
      </c>
    </row>
    <row r="131" spans="1:5" x14ac:dyDescent="0.25">
      <c r="A131" s="34">
        <v>119</v>
      </c>
      <c r="B131" s="6" t="s">
        <v>77</v>
      </c>
      <c r="C131" s="18">
        <v>22.12</v>
      </c>
      <c r="D131" s="6" t="s">
        <v>226</v>
      </c>
      <c r="E131" s="6">
        <v>390</v>
      </c>
    </row>
    <row r="132" spans="1:5" x14ac:dyDescent="0.25">
      <c r="A132" s="34">
        <v>120</v>
      </c>
      <c r="B132" s="6" t="s">
        <v>77</v>
      </c>
      <c r="C132" s="18">
        <v>11.8</v>
      </c>
      <c r="D132" s="6" t="s">
        <v>226</v>
      </c>
      <c r="E132" s="6">
        <v>390</v>
      </c>
    </row>
    <row r="133" spans="1:5" x14ac:dyDescent="0.25">
      <c r="A133" s="34">
        <v>121</v>
      </c>
      <c r="B133" s="6" t="s">
        <v>77</v>
      </c>
      <c r="C133" s="18">
        <v>16.23</v>
      </c>
      <c r="D133" s="6" t="s">
        <v>30</v>
      </c>
      <c r="E133" s="6">
        <v>390</v>
      </c>
    </row>
    <row r="134" spans="1:5" x14ac:dyDescent="0.25">
      <c r="A134" s="34">
        <v>122</v>
      </c>
      <c r="B134" s="6" t="s">
        <v>77</v>
      </c>
      <c r="C134" s="18">
        <v>17.7</v>
      </c>
      <c r="D134" s="6" t="s">
        <v>30</v>
      </c>
      <c r="E134" s="6">
        <v>390</v>
      </c>
    </row>
    <row r="135" spans="1:5" x14ac:dyDescent="0.25">
      <c r="A135" s="34">
        <v>123</v>
      </c>
      <c r="B135" s="6" t="s">
        <v>73</v>
      </c>
      <c r="C135" s="18">
        <v>11.17</v>
      </c>
      <c r="D135" s="6" t="s">
        <v>99</v>
      </c>
      <c r="E135" s="6">
        <v>390</v>
      </c>
    </row>
    <row r="136" spans="1:5" x14ac:dyDescent="0.25">
      <c r="A136" s="34">
        <v>124</v>
      </c>
      <c r="B136" s="6" t="s">
        <v>50</v>
      </c>
      <c r="C136" s="18">
        <v>8.7200000000000006</v>
      </c>
      <c r="D136" s="6" t="s">
        <v>218</v>
      </c>
      <c r="E136" s="6">
        <v>390</v>
      </c>
    </row>
    <row r="137" spans="1:5" x14ac:dyDescent="0.25">
      <c r="A137" s="34">
        <v>125</v>
      </c>
      <c r="B137" s="6" t="s">
        <v>175</v>
      </c>
      <c r="C137" s="18">
        <v>5.93</v>
      </c>
      <c r="D137" s="6" t="s">
        <v>74</v>
      </c>
      <c r="E137" s="6">
        <v>390</v>
      </c>
    </row>
    <row r="138" spans="1:5" x14ac:dyDescent="0.25">
      <c r="A138" s="34">
        <v>126</v>
      </c>
      <c r="B138" s="6" t="s">
        <v>50</v>
      </c>
      <c r="C138" s="18">
        <v>6.22</v>
      </c>
      <c r="D138" s="6" t="s">
        <v>218</v>
      </c>
      <c r="E138" s="6">
        <v>390</v>
      </c>
    </row>
    <row r="139" spans="1:5" x14ac:dyDescent="0.25">
      <c r="A139" s="34">
        <v>127</v>
      </c>
      <c r="B139" s="6" t="s">
        <v>50</v>
      </c>
      <c r="C139" s="18">
        <v>24.06</v>
      </c>
      <c r="D139" s="6" t="s">
        <v>218</v>
      </c>
      <c r="E139" s="6">
        <v>390</v>
      </c>
    </row>
    <row r="140" spans="1:5" x14ac:dyDescent="0.25">
      <c r="A140" s="34">
        <v>128</v>
      </c>
      <c r="B140" s="6" t="s">
        <v>50</v>
      </c>
      <c r="C140" s="18">
        <v>5.96</v>
      </c>
      <c r="D140" s="6" t="s">
        <v>218</v>
      </c>
      <c r="E140" s="6">
        <v>390</v>
      </c>
    </row>
    <row r="141" spans="1:5" x14ac:dyDescent="0.25">
      <c r="A141" s="34">
        <v>129</v>
      </c>
      <c r="B141" s="6" t="s">
        <v>50</v>
      </c>
      <c r="C141" s="18">
        <v>13.87</v>
      </c>
      <c r="D141" s="6" t="s">
        <v>218</v>
      </c>
      <c r="E141" s="6">
        <v>390</v>
      </c>
    </row>
    <row r="142" spans="1:5" x14ac:dyDescent="0.25">
      <c r="A142" s="34">
        <v>130</v>
      </c>
      <c r="B142" s="6" t="s">
        <v>650</v>
      </c>
      <c r="C142" s="18">
        <v>2.38</v>
      </c>
      <c r="D142" s="6" t="s">
        <v>218</v>
      </c>
      <c r="E142" s="6">
        <v>390</v>
      </c>
    </row>
    <row r="143" spans="1:5" x14ac:dyDescent="0.25">
      <c r="A143" s="34">
        <v>131</v>
      </c>
      <c r="B143" s="6" t="s">
        <v>80</v>
      </c>
      <c r="C143" s="18">
        <v>1.18</v>
      </c>
      <c r="D143" s="6" t="s">
        <v>218</v>
      </c>
      <c r="E143" s="6">
        <v>390</v>
      </c>
    </row>
    <row r="144" spans="1:5" x14ac:dyDescent="0.25">
      <c r="A144" s="34">
        <v>132</v>
      </c>
      <c r="B144" s="6" t="s">
        <v>80</v>
      </c>
      <c r="C144" s="18">
        <v>1.42</v>
      </c>
      <c r="D144" s="6" t="s">
        <v>218</v>
      </c>
      <c r="E144" s="6">
        <v>390</v>
      </c>
    </row>
    <row r="145" spans="1:5" x14ac:dyDescent="0.25">
      <c r="A145" s="34">
        <v>133</v>
      </c>
      <c r="B145" s="6" t="s">
        <v>650</v>
      </c>
      <c r="C145" s="18">
        <v>4.0199999999999996</v>
      </c>
      <c r="D145" s="6" t="s">
        <v>218</v>
      </c>
      <c r="E145" s="6">
        <v>390</v>
      </c>
    </row>
    <row r="146" spans="1:5" x14ac:dyDescent="0.25">
      <c r="A146" s="34">
        <v>134</v>
      </c>
      <c r="B146" s="6" t="s">
        <v>80</v>
      </c>
      <c r="C146" s="18">
        <v>1.29</v>
      </c>
      <c r="D146" s="6" t="s">
        <v>218</v>
      </c>
      <c r="E146" s="6">
        <v>390</v>
      </c>
    </row>
    <row r="147" spans="1:5" x14ac:dyDescent="0.25">
      <c r="A147" s="34">
        <v>135</v>
      </c>
      <c r="B147" s="6" t="s">
        <v>80</v>
      </c>
      <c r="C147" s="18">
        <v>1.1000000000000001</v>
      </c>
      <c r="D147" s="6" t="s">
        <v>218</v>
      </c>
      <c r="E147" s="6">
        <v>390</v>
      </c>
    </row>
    <row r="148" spans="1:5" x14ac:dyDescent="0.25">
      <c r="A148" s="34">
        <v>136</v>
      </c>
      <c r="B148" s="6" t="s">
        <v>50</v>
      </c>
      <c r="C148" s="18">
        <v>1.58</v>
      </c>
      <c r="D148" s="6" t="s">
        <v>99</v>
      </c>
      <c r="E148" s="6">
        <v>390</v>
      </c>
    </row>
    <row r="149" spans="1:5" x14ac:dyDescent="0.25">
      <c r="A149" s="34">
        <v>137</v>
      </c>
      <c r="B149" s="6" t="s">
        <v>175</v>
      </c>
      <c r="C149" s="18">
        <v>10.76</v>
      </c>
      <c r="D149" s="6" t="s">
        <v>176</v>
      </c>
      <c r="E149" s="6">
        <v>390</v>
      </c>
    </row>
    <row r="150" spans="1:5" x14ac:dyDescent="0.25">
      <c r="A150" s="34">
        <v>138</v>
      </c>
      <c r="B150" s="6" t="s">
        <v>50</v>
      </c>
      <c r="C150" s="18">
        <v>12.51</v>
      </c>
      <c r="D150" s="6" t="s">
        <v>218</v>
      </c>
      <c r="E150" s="6">
        <v>390</v>
      </c>
    </row>
    <row r="151" spans="1:5" x14ac:dyDescent="0.25">
      <c r="A151" s="34">
        <v>139</v>
      </c>
      <c r="B151" s="6" t="s">
        <v>50</v>
      </c>
      <c r="C151" s="18">
        <v>29.42</v>
      </c>
      <c r="D151" s="6" t="s">
        <v>218</v>
      </c>
      <c r="E151" s="6">
        <v>390</v>
      </c>
    </row>
    <row r="152" spans="1:5" x14ac:dyDescent="0.25">
      <c r="A152" s="34">
        <v>140</v>
      </c>
      <c r="B152" s="6" t="s">
        <v>50</v>
      </c>
      <c r="C152" s="18">
        <v>30.32</v>
      </c>
      <c r="D152" s="6" t="s">
        <v>218</v>
      </c>
      <c r="E152" s="6">
        <v>390</v>
      </c>
    </row>
    <row r="153" spans="1:5" x14ac:dyDescent="0.25">
      <c r="A153" s="34">
        <v>141</v>
      </c>
      <c r="B153" s="6" t="s">
        <v>131</v>
      </c>
      <c r="C153" s="18">
        <v>3.39</v>
      </c>
      <c r="D153" s="6" t="s">
        <v>218</v>
      </c>
      <c r="E153" s="6">
        <v>390</v>
      </c>
    </row>
    <row r="154" spans="1:5" x14ac:dyDescent="0.25">
      <c r="A154" s="34">
        <v>142</v>
      </c>
      <c r="B154" s="6" t="s">
        <v>131</v>
      </c>
      <c r="C154" s="18">
        <v>4.18</v>
      </c>
      <c r="D154" s="6" t="s">
        <v>218</v>
      </c>
      <c r="E154" s="6">
        <v>390</v>
      </c>
    </row>
    <row r="155" spans="1:5" x14ac:dyDescent="0.25">
      <c r="A155" s="34">
        <v>143</v>
      </c>
      <c r="B155" s="6" t="s">
        <v>183</v>
      </c>
      <c r="C155" s="18">
        <v>8.27</v>
      </c>
      <c r="D155" s="6" t="s">
        <v>218</v>
      </c>
      <c r="E155" s="6">
        <v>390</v>
      </c>
    </row>
    <row r="156" spans="1:5" x14ac:dyDescent="0.25">
      <c r="A156" s="34">
        <v>144</v>
      </c>
      <c r="B156" s="6" t="s">
        <v>131</v>
      </c>
      <c r="C156" s="18">
        <v>2.42</v>
      </c>
      <c r="D156" s="6" t="s">
        <v>218</v>
      </c>
      <c r="E156" s="6">
        <v>390</v>
      </c>
    </row>
    <row r="157" spans="1:5" x14ac:dyDescent="0.25">
      <c r="A157" s="34">
        <v>145</v>
      </c>
      <c r="B157" s="6" t="s">
        <v>80</v>
      </c>
      <c r="C157" s="18">
        <v>2.92</v>
      </c>
      <c r="D157" s="6" t="s">
        <v>218</v>
      </c>
      <c r="E157" s="6">
        <v>390</v>
      </c>
    </row>
    <row r="158" spans="1:5" x14ac:dyDescent="0.25">
      <c r="A158" s="34">
        <v>146</v>
      </c>
      <c r="B158" s="6" t="s">
        <v>80</v>
      </c>
      <c r="C158" s="18">
        <v>1.46</v>
      </c>
      <c r="D158" s="6" t="s">
        <v>218</v>
      </c>
      <c r="E158" s="6">
        <v>390</v>
      </c>
    </row>
    <row r="159" spans="1:5" x14ac:dyDescent="0.25">
      <c r="A159" s="34">
        <v>147</v>
      </c>
      <c r="B159" s="6" t="s">
        <v>50</v>
      </c>
      <c r="C159" s="18">
        <v>16.41</v>
      </c>
      <c r="D159" s="6" t="s">
        <v>218</v>
      </c>
      <c r="E159" s="6">
        <v>390</v>
      </c>
    </row>
    <row r="160" spans="1:5" x14ac:dyDescent="0.25">
      <c r="A160" s="34">
        <v>148</v>
      </c>
      <c r="B160" s="6" t="s">
        <v>50</v>
      </c>
      <c r="C160" s="18">
        <v>3.74</v>
      </c>
      <c r="D160" s="6" t="s">
        <v>218</v>
      </c>
      <c r="E160" s="6">
        <v>390</v>
      </c>
    </row>
    <row r="161" spans="1:5" x14ac:dyDescent="0.25">
      <c r="A161" s="34">
        <v>149</v>
      </c>
      <c r="B161" s="6" t="s">
        <v>50</v>
      </c>
      <c r="C161" s="18">
        <v>12.24</v>
      </c>
      <c r="D161" s="6" t="s">
        <v>218</v>
      </c>
      <c r="E161" s="6">
        <v>390</v>
      </c>
    </row>
    <row r="162" spans="1:5" x14ac:dyDescent="0.25">
      <c r="A162" s="34">
        <v>150</v>
      </c>
      <c r="B162" s="6" t="s">
        <v>50</v>
      </c>
      <c r="C162" s="18">
        <v>12.24</v>
      </c>
      <c r="D162" s="6" t="s">
        <v>218</v>
      </c>
      <c r="E162" s="6">
        <v>390</v>
      </c>
    </row>
    <row r="163" spans="1:5" x14ac:dyDescent="0.25">
      <c r="A163" s="34">
        <v>151</v>
      </c>
      <c r="B163" s="6" t="s">
        <v>50</v>
      </c>
      <c r="C163" s="18">
        <v>8.1199999999999992</v>
      </c>
      <c r="D163" s="6" t="s">
        <v>218</v>
      </c>
      <c r="E163" s="6">
        <v>390</v>
      </c>
    </row>
    <row r="164" spans="1:5" x14ac:dyDescent="0.25">
      <c r="A164" s="34">
        <v>152</v>
      </c>
      <c r="B164" s="6" t="s">
        <v>175</v>
      </c>
      <c r="C164" s="18">
        <v>11.99</v>
      </c>
      <c r="D164" s="6" t="s">
        <v>176</v>
      </c>
      <c r="E164" s="6">
        <v>390</v>
      </c>
    </row>
    <row r="165" spans="1:5" x14ac:dyDescent="0.25">
      <c r="A165" s="221" t="s">
        <v>117</v>
      </c>
      <c r="B165" s="222"/>
      <c r="C165" s="58">
        <f>SUM(C112:C164)</f>
        <v>890.12999999999965</v>
      </c>
      <c r="D165" s="10"/>
      <c r="E165" s="10"/>
    </row>
    <row r="166" spans="1:5" x14ac:dyDescent="0.25">
      <c r="A166" s="233" t="s">
        <v>40</v>
      </c>
      <c r="B166" s="234"/>
      <c r="C166" s="234"/>
      <c r="D166" s="234"/>
      <c r="E166" s="235"/>
    </row>
    <row r="167" spans="1:5" x14ac:dyDescent="0.25">
      <c r="A167" s="34">
        <v>201</v>
      </c>
      <c r="B167" s="6" t="s">
        <v>77</v>
      </c>
      <c r="C167" s="18">
        <v>23.31</v>
      </c>
      <c r="D167" s="6" t="s">
        <v>74</v>
      </c>
      <c r="E167" s="6">
        <v>390</v>
      </c>
    </row>
    <row r="168" spans="1:5" x14ac:dyDescent="0.25">
      <c r="A168" s="34">
        <v>202</v>
      </c>
      <c r="B168" s="6" t="s">
        <v>77</v>
      </c>
      <c r="C168" s="18">
        <v>17.329999999999998</v>
      </c>
      <c r="D168" s="6" t="s">
        <v>74</v>
      </c>
      <c r="E168" s="6">
        <v>390</v>
      </c>
    </row>
    <row r="169" spans="1:5" x14ac:dyDescent="0.25">
      <c r="A169" s="34">
        <v>203</v>
      </c>
      <c r="B169" s="6" t="s">
        <v>77</v>
      </c>
      <c r="C169" s="18">
        <v>23.39</v>
      </c>
      <c r="D169" s="6" t="s">
        <v>74</v>
      </c>
      <c r="E169" s="6">
        <v>390</v>
      </c>
    </row>
    <row r="170" spans="1:5" x14ac:dyDescent="0.25">
      <c r="A170" s="34" t="s">
        <v>227</v>
      </c>
      <c r="B170" s="6" t="s">
        <v>50</v>
      </c>
      <c r="C170" s="18">
        <v>4.9800000000000004</v>
      </c>
      <c r="D170" s="6" t="s">
        <v>74</v>
      </c>
      <c r="E170" s="6">
        <v>390</v>
      </c>
    </row>
    <row r="171" spans="1:5" x14ac:dyDescent="0.25">
      <c r="A171" s="34">
        <v>204</v>
      </c>
      <c r="B171" s="6" t="s">
        <v>617</v>
      </c>
      <c r="C171" s="18">
        <v>27.02</v>
      </c>
      <c r="D171" s="6" t="s">
        <v>74</v>
      </c>
      <c r="E171" s="6">
        <v>390</v>
      </c>
    </row>
    <row r="172" spans="1:5" x14ac:dyDescent="0.25">
      <c r="A172" s="34">
        <v>205</v>
      </c>
      <c r="B172" s="6" t="s">
        <v>617</v>
      </c>
      <c r="C172" s="18">
        <v>27.54</v>
      </c>
      <c r="D172" s="6" t="s">
        <v>224</v>
      </c>
      <c r="E172" s="6">
        <v>390</v>
      </c>
    </row>
    <row r="173" spans="1:5" x14ac:dyDescent="0.25">
      <c r="A173" s="34">
        <v>206</v>
      </c>
      <c r="B173" s="6" t="s">
        <v>617</v>
      </c>
      <c r="C173" s="18">
        <v>20.81</v>
      </c>
      <c r="D173" s="6" t="s">
        <v>30</v>
      </c>
      <c r="E173" s="6">
        <v>390</v>
      </c>
    </row>
    <row r="174" spans="1:5" x14ac:dyDescent="0.25">
      <c r="A174" s="34">
        <v>207</v>
      </c>
      <c r="B174" s="6" t="s">
        <v>617</v>
      </c>
      <c r="C174" s="18">
        <v>25.13</v>
      </c>
      <c r="D174" s="6" t="s">
        <v>30</v>
      </c>
      <c r="E174" s="6">
        <v>390</v>
      </c>
    </row>
    <row r="175" spans="1:5" x14ac:dyDescent="0.25">
      <c r="A175" s="34">
        <v>208</v>
      </c>
      <c r="B175" s="6" t="s">
        <v>50</v>
      </c>
      <c r="C175" s="18">
        <v>4.53</v>
      </c>
      <c r="D175" s="6" t="s">
        <v>30</v>
      </c>
      <c r="E175" s="6">
        <v>390</v>
      </c>
    </row>
    <row r="176" spans="1:5" x14ac:dyDescent="0.25">
      <c r="A176" s="34">
        <v>209</v>
      </c>
      <c r="B176" s="6" t="s">
        <v>77</v>
      </c>
      <c r="C176" s="18">
        <v>17.079999999999998</v>
      </c>
      <c r="D176" s="6" t="s">
        <v>30</v>
      </c>
      <c r="E176" s="6">
        <v>390</v>
      </c>
    </row>
    <row r="177" spans="1:5" x14ac:dyDescent="0.25">
      <c r="A177" s="34">
        <v>210</v>
      </c>
      <c r="B177" s="6" t="s">
        <v>77</v>
      </c>
      <c r="C177" s="18">
        <v>27.2</v>
      </c>
      <c r="D177" s="6" t="s">
        <v>30</v>
      </c>
      <c r="E177" s="6">
        <v>390</v>
      </c>
    </row>
    <row r="178" spans="1:5" x14ac:dyDescent="0.25">
      <c r="A178" s="34">
        <v>211</v>
      </c>
      <c r="B178" s="6" t="s">
        <v>617</v>
      </c>
      <c r="C178" s="18">
        <v>29.59</v>
      </c>
      <c r="D178" s="6" t="s">
        <v>224</v>
      </c>
      <c r="E178" s="6">
        <v>390</v>
      </c>
    </row>
    <row r="179" spans="1:5" x14ac:dyDescent="0.25">
      <c r="A179" s="34">
        <v>212</v>
      </c>
      <c r="B179" s="6" t="s">
        <v>617</v>
      </c>
      <c r="C179" s="18">
        <v>15.29</v>
      </c>
      <c r="D179" s="6" t="s">
        <v>74</v>
      </c>
      <c r="E179" s="6">
        <v>390</v>
      </c>
    </row>
    <row r="180" spans="1:5" x14ac:dyDescent="0.25">
      <c r="A180" s="34">
        <v>213</v>
      </c>
      <c r="B180" s="6" t="s">
        <v>77</v>
      </c>
      <c r="C180" s="18">
        <v>17.66</v>
      </c>
      <c r="D180" s="6" t="s">
        <v>74</v>
      </c>
      <c r="E180" s="6">
        <v>390</v>
      </c>
    </row>
    <row r="181" spans="1:5" x14ac:dyDescent="0.25">
      <c r="A181" s="34">
        <v>214</v>
      </c>
      <c r="B181" s="6" t="s">
        <v>77</v>
      </c>
      <c r="C181" s="18">
        <v>15.54</v>
      </c>
      <c r="D181" s="6" t="s">
        <v>74</v>
      </c>
      <c r="E181" s="6">
        <v>390</v>
      </c>
    </row>
    <row r="182" spans="1:5" x14ac:dyDescent="0.25">
      <c r="A182" s="34">
        <v>215</v>
      </c>
      <c r="B182" s="6" t="s">
        <v>77</v>
      </c>
      <c r="C182" s="18">
        <v>20.66</v>
      </c>
      <c r="D182" s="6" t="s">
        <v>74</v>
      </c>
      <c r="E182" s="6">
        <v>390</v>
      </c>
    </row>
    <row r="183" spans="1:5" x14ac:dyDescent="0.25">
      <c r="A183" s="34">
        <v>216</v>
      </c>
      <c r="B183" s="6" t="s">
        <v>77</v>
      </c>
      <c r="C183" s="18">
        <v>29.25</v>
      </c>
      <c r="D183" s="6" t="s">
        <v>228</v>
      </c>
      <c r="E183" s="6">
        <v>390</v>
      </c>
    </row>
    <row r="184" spans="1:5" x14ac:dyDescent="0.25">
      <c r="A184" s="34">
        <v>217</v>
      </c>
      <c r="B184" s="6" t="s">
        <v>77</v>
      </c>
      <c r="C184" s="18">
        <v>27.4</v>
      </c>
      <c r="D184" s="6" t="s">
        <v>30</v>
      </c>
      <c r="E184" s="6">
        <v>390</v>
      </c>
    </row>
    <row r="185" spans="1:5" x14ac:dyDescent="0.25">
      <c r="A185" s="34">
        <v>218</v>
      </c>
      <c r="B185" s="6" t="s">
        <v>77</v>
      </c>
      <c r="C185" s="18">
        <v>19.11</v>
      </c>
      <c r="D185" s="6" t="s">
        <v>30</v>
      </c>
      <c r="E185" s="6">
        <v>390</v>
      </c>
    </row>
    <row r="186" spans="1:5" x14ac:dyDescent="0.25">
      <c r="A186" s="34">
        <v>219</v>
      </c>
      <c r="B186" s="6" t="s">
        <v>89</v>
      </c>
      <c r="C186" s="18">
        <v>5.29</v>
      </c>
      <c r="D186" s="6" t="s">
        <v>74</v>
      </c>
      <c r="E186" s="6">
        <v>390</v>
      </c>
    </row>
    <row r="187" spans="1:5" x14ac:dyDescent="0.25">
      <c r="A187" s="34">
        <v>220</v>
      </c>
      <c r="B187" s="6" t="s">
        <v>77</v>
      </c>
      <c r="C187" s="18">
        <v>19.5</v>
      </c>
      <c r="D187" s="6" t="s">
        <v>30</v>
      </c>
      <c r="E187" s="6">
        <v>390</v>
      </c>
    </row>
    <row r="188" spans="1:5" x14ac:dyDescent="0.25">
      <c r="A188" s="34">
        <v>221</v>
      </c>
      <c r="B188" s="6" t="s">
        <v>617</v>
      </c>
      <c r="C188" s="18">
        <v>49.93</v>
      </c>
      <c r="D188" s="6" t="s">
        <v>30</v>
      </c>
      <c r="E188" s="6">
        <v>390</v>
      </c>
    </row>
    <row r="189" spans="1:5" x14ac:dyDescent="0.25">
      <c r="A189" s="34">
        <v>222</v>
      </c>
      <c r="B189" s="6" t="s">
        <v>617</v>
      </c>
      <c r="C189" s="18">
        <v>52.91</v>
      </c>
      <c r="D189" s="6" t="s">
        <v>74</v>
      </c>
      <c r="E189" s="6">
        <v>390</v>
      </c>
    </row>
    <row r="190" spans="1:5" x14ac:dyDescent="0.25">
      <c r="A190" s="34">
        <v>223</v>
      </c>
      <c r="B190" s="6" t="s">
        <v>77</v>
      </c>
      <c r="C190" s="18">
        <v>15.1</v>
      </c>
      <c r="D190" s="6" t="s">
        <v>74</v>
      </c>
      <c r="E190" s="6">
        <v>390</v>
      </c>
    </row>
    <row r="191" spans="1:5" x14ac:dyDescent="0.25">
      <c r="A191" s="34">
        <v>224</v>
      </c>
      <c r="B191" s="6" t="s">
        <v>77</v>
      </c>
      <c r="C191" s="18">
        <v>14.82</v>
      </c>
      <c r="D191" s="6" t="s">
        <v>74</v>
      </c>
      <c r="E191" s="6">
        <v>390</v>
      </c>
    </row>
    <row r="192" spans="1:5" x14ac:dyDescent="0.25">
      <c r="A192" s="34">
        <v>225</v>
      </c>
      <c r="B192" s="6" t="s">
        <v>77</v>
      </c>
      <c r="C192" s="18">
        <v>24.66</v>
      </c>
      <c r="D192" s="6" t="s">
        <v>74</v>
      </c>
      <c r="E192" s="6">
        <v>390</v>
      </c>
    </row>
    <row r="193" spans="1:5" x14ac:dyDescent="0.25">
      <c r="A193" s="34">
        <v>226</v>
      </c>
      <c r="B193" s="6" t="s">
        <v>77</v>
      </c>
      <c r="C193" s="18">
        <v>20.04</v>
      </c>
      <c r="D193" s="6" t="s">
        <v>74</v>
      </c>
      <c r="E193" s="6">
        <v>390</v>
      </c>
    </row>
    <row r="194" spans="1:5" x14ac:dyDescent="0.25">
      <c r="A194" s="34">
        <v>227</v>
      </c>
      <c r="B194" s="6" t="s">
        <v>617</v>
      </c>
      <c r="C194" s="54">
        <v>31</v>
      </c>
      <c r="D194" s="6" t="s">
        <v>224</v>
      </c>
      <c r="E194" s="6">
        <v>390</v>
      </c>
    </row>
    <row r="195" spans="1:5" x14ac:dyDescent="0.25">
      <c r="A195" s="34">
        <v>228</v>
      </c>
      <c r="B195" s="6" t="s">
        <v>77</v>
      </c>
      <c r="C195" s="18">
        <v>19.37</v>
      </c>
      <c r="D195" s="6" t="s">
        <v>224</v>
      </c>
      <c r="E195" s="6">
        <v>390</v>
      </c>
    </row>
    <row r="196" spans="1:5" x14ac:dyDescent="0.25">
      <c r="A196" s="34">
        <v>229</v>
      </c>
      <c r="B196" s="6" t="s">
        <v>73</v>
      </c>
      <c r="C196" s="18">
        <v>13.01</v>
      </c>
      <c r="D196" s="6" t="s">
        <v>74</v>
      </c>
      <c r="E196" s="6">
        <v>390</v>
      </c>
    </row>
    <row r="197" spans="1:5" x14ac:dyDescent="0.25">
      <c r="A197" s="34">
        <v>230</v>
      </c>
      <c r="B197" s="6" t="s">
        <v>50</v>
      </c>
      <c r="C197" s="18">
        <v>8.0399999999999991</v>
      </c>
      <c r="D197" s="6" t="s">
        <v>224</v>
      </c>
      <c r="E197" s="6">
        <v>390</v>
      </c>
    </row>
    <row r="198" spans="1:5" x14ac:dyDescent="0.25">
      <c r="A198" s="34">
        <v>231</v>
      </c>
      <c r="B198" s="6" t="s">
        <v>650</v>
      </c>
      <c r="C198" s="18">
        <v>2.58</v>
      </c>
      <c r="D198" s="6" t="s">
        <v>218</v>
      </c>
      <c r="E198" s="6">
        <v>390</v>
      </c>
    </row>
    <row r="199" spans="1:5" x14ac:dyDescent="0.25">
      <c r="A199" s="34">
        <v>232</v>
      </c>
      <c r="B199" s="6" t="s">
        <v>80</v>
      </c>
      <c r="C199" s="18">
        <v>1.26</v>
      </c>
      <c r="D199" s="6" t="s">
        <v>218</v>
      </c>
      <c r="E199" s="6">
        <v>390</v>
      </c>
    </row>
    <row r="200" spans="1:5" x14ac:dyDescent="0.25">
      <c r="A200" s="34">
        <v>233</v>
      </c>
      <c r="B200" s="6" t="s">
        <v>80</v>
      </c>
      <c r="C200" s="18">
        <v>1.33</v>
      </c>
      <c r="D200" s="6" t="s">
        <v>218</v>
      </c>
      <c r="E200" s="6">
        <v>390</v>
      </c>
    </row>
    <row r="201" spans="1:5" x14ac:dyDescent="0.25">
      <c r="A201" s="34">
        <v>234</v>
      </c>
      <c r="B201" s="6" t="s">
        <v>31</v>
      </c>
      <c r="C201" s="54">
        <v>4</v>
      </c>
      <c r="D201" s="6" t="s">
        <v>218</v>
      </c>
      <c r="E201" s="6">
        <v>390</v>
      </c>
    </row>
    <row r="202" spans="1:5" x14ac:dyDescent="0.25">
      <c r="A202" s="34">
        <v>235</v>
      </c>
      <c r="B202" s="6" t="s">
        <v>80</v>
      </c>
      <c r="C202" s="18">
        <v>1.34</v>
      </c>
      <c r="D202" s="6" t="s">
        <v>218</v>
      </c>
      <c r="E202" s="6">
        <v>390</v>
      </c>
    </row>
    <row r="203" spans="1:5" x14ac:dyDescent="0.25">
      <c r="A203" s="34">
        <v>236</v>
      </c>
      <c r="B203" s="6" t="s">
        <v>80</v>
      </c>
      <c r="C203" s="18">
        <v>1.1000000000000001</v>
      </c>
      <c r="D203" s="6" t="s">
        <v>218</v>
      </c>
      <c r="E203" s="6">
        <v>390</v>
      </c>
    </row>
    <row r="204" spans="1:5" x14ac:dyDescent="0.25">
      <c r="A204" s="34">
        <v>237</v>
      </c>
      <c r="B204" s="6" t="s">
        <v>50</v>
      </c>
      <c r="C204" s="18">
        <v>5.53</v>
      </c>
      <c r="D204" s="6" t="s">
        <v>224</v>
      </c>
      <c r="E204" s="6">
        <v>390</v>
      </c>
    </row>
    <row r="205" spans="1:5" x14ac:dyDescent="0.25">
      <c r="A205" s="34">
        <v>238</v>
      </c>
      <c r="B205" s="6" t="s">
        <v>50</v>
      </c>
      <c r="C205" s="18">
        <v>13.42</v>
      </c>
      <c r="D205" s="6" t="s">
        <v>224</v>
      </c>
      <c r="E205" s="6">
        <v>390</v>
      </c>
    </row>
    <row r="206" spans="1:5" x14ac:dyDescent="0.25">
      <c r="A206" s="34">
        <v>239</v>
      </c>
      <c r="B206" s="6" t="s">
        <v>131</v>
      </c>
      <c r="C206" s="18">
        <v>1.66</v>
      </c>
      <c r="D206" s="6" t="s">
        <v>218</v>
      </c>
      <c r="E206" s="6">
        <v>390</v>
      </c>
    </row>
    <row r="207" spans="1:5" x14ac:dyDescent="0.25">
      <c r="A207" s="34">
        <v>240</v>
      </c>
      <c r="B207" s="6" t="s">
        <v>80</v>
      </c>
      <c r="C207" s="18">
        <v>1.66</v>
      </c>
      <c r="D207" s="6" t="s">
        <v>218</v>
      </c>
      <c r="E207" s="6">
        <v>390</v>
      </c>
    </row>
    <row r="208" spans="1:5" x14ac:dyDescent="0.25">
      <c r="A208" s="34">
        <v>241</v>
      </c>
      <c r="B208" s="6" t="s">
        <v>18</v>
      </c>
      <c r="C208" s="18">
        <v>3.09</v>
      </c>
      <c r="D208" s="6" t="s">
        <v>218</v>
      </c>
      <c r="E208" s="6">
        <v>390</v>
      </c>
    </row>
    <row r="209" spans="1:5" x14ac:dyDescent="0.25">
      <c r="A209" s="34">
        <v>242</v>
      </c>
      <c r="B209" s="6" t="s">
        <v>175</v>
      </c>
      <c r="C209" s="18">
        <v>5.57</v>
      </c>
      <c r="D209" s="6" t="s">
        <v>74</v>
      </c>
      <c r="E209" s="6">
        <v>390</v>
      </c>
    </row>
    <row r="210" spans="1:5" x14ac:dyDescent="0.25">
      <c r="A210" s="34">
        <v>243</v>
      </c>
      <c r="B210" s="6" t="s">
        <v>50</v>
      </c>
      <c r="C210" s="18">
        <v>6.1</v>
      </c>
      <c r="D210" s="6" t="s">
        <v>224</v>
      </c>
      <c r="E210" s="6">
        <v>390</v>
      </c>
    </row>
    <row r="211" spans="1:5" x14ac:dyDescent="0.25">
      <c r="A211" s="34">
        <v>245</v>
      </c>
      <c r="B211" s="6" t="s">
        <v>50</v>
      </c>
      <c r="C211" s="18">
        <v>13.57</v>
      </c>
      <c r="D211" s="6" t="s">
        <v>224</v>
      </c>
      <c r="E211" s="6">
        <v>390</v>
      </c>
    </row>
    <row r="212" spans="1:5" x14ac:dyDescent="0.25">
      <c r="A212" s="34">
        <v>246</v>
      </c>
      <c r="B212" s="6" t="s">
        <v>175</v>
      </c>
      <c r="C212" s="18">
        <v>10.31</v>
      </c>
      <c r="D212" s="6" t="s">
        <v>74</v>
      </c>
      <c r="E212" s="6">
        <v>390</v>
      </c>
    </row>
    <row r="213" spans="1:5" x14ac:dyDescent="0.25">
      <c r="A213" s="34">
        <v>247</v>
      </c>
      <c r="B213" s="6" t="s">
        <v>50</v>
      </c>
      <c r="C213" s="18">
        <v>13.36</v>
      </c>
      <c r="D213" s="6" t="s">
        <v>224</v>
      </c>
      <c r="E213" s="6">
        <v>390</v>
      </c>
    </row>
    <row r="214" spans="1:5" x14ac:dyDescent="0.25">
      <c r="A214" s="34">
        <v>248</v>
      </c>
      <c r="B214" s="6" t="s">
        <v>50</v>
      </c>
      <c r="C214" s="18">
        <v>29.45</v>
      </c>
      <c r="D214" s="6" t="s">
        <v>224</v>
      </c>
      <c r="E214" s="6">
        <v>390</v>
      </c>
    </row>
    <row r="215" spans="1:5" x14ac:dyDescent="0.25">
      <c r="A215" s="34">
        <v>249</v>
      </c>
      <c r="B215" s="6" t="s">
        <v>50</v>
      </c>
      <c r="C215" s="18">
        <v>30.14</v>
      </c>
      <c r="D215" s="6" t="s">
        <v>229</v>
      </c>
      <c r="E215" s="6">
        <v>390</v>
      </c>
    </row>
    <row r="216" spans="1:5" x14ac:dyDescent="0.25">
      <c r="A216" s="34">
        <v>250</v>
      </c>
      <c r="B216" s="6" t="s">
        <v>131</v>
      </c>
      <c r="C216" s="18">
        <v>3.36</v>
      </c>
      <c r="D216" s="6" t="s">
        <v>218</v>
      </c>
      <c r="E216" s="6">
        <v>390</v>
      </c>
    </row>
    <row r="217" spans="1:5" x14ac:dyDescent="0.25">
      <c r="A217" s="34">
        <v>251</v>
      </c>
      <c r="B217" s="6" t="s">
        <v>183</v>
      </c>
      <c r="C217" s="18">
        <v>8.66</v>
      </c>
      <c r="D217" s="6" t="s">
        <v>218</v>
      </c>
      <c r="E217" s="6">
        <v>390</v>
      </c>
    </row>
    <row r="218" spans="1:5" x14ac:dyDescent="0.25">
      <c r="A218" s="34">
        <v>252</v>
      </c>
      <c r="B218" s="6" t="s">
        <v>131</v>
      </c>
      <c r="C218" s="18">
        <v>2.2000000000000002</v>
      </c>
      <c r="D218" s="6" t="s">
        <v>218</v>
      </c>
      <c r="E218" s="6">
        <v>390</v>
      </c>
    </row>
    <row r="219" spans="1:5" x14ac:dyDescent="0.25">
      <c r="A219" s="34">
        <v>253</v>
      </c>
      <c r="B219" s="6" t="s">
        <v>80</v>
      </c>
      <c r="C219" s="18">
        <v>2.88</v>
      </c>
      <c r="D219" s="6" t="s">
        <v>218</v>
      </c>
      <c r="E219" s="6">
        <v>390</v>
      </c>
    </row>
    <row r="220" spans="1:5" x14ac:dyDescent="0.25">
      <c r="A220" s="34">
        <v>254</v>
      </c>
      <c r="B220" s="6" t="s">
        <v>80</v>
      </c>
      <c r="C220" s="18">
        <v>1.44</v>
      </c>
      <c r="D220" s="6" t="s">
        <v>218</v>
      </c>
      <c r="E220" s="6">
        <v>390</v>
      </c>
    </row>
    <row r="221" spans="1:5" x14ac:dyDescent="0.25">
      <c r="A221" s="34">
        <v>255</v>
      </c>
      <c r="B221" s="6" t="s">
        <v>31</v>
      </c>
      <c r="C221" s="18">
        <v>3.43</v>
      </c>
      <c r="D221" s="6" t="s">
        <v>218</v>
      </c>
      <c r="E221" s="6">
        <v>390</v>
      </c>
    </row>
    <row r="222" spans="1:5" x14ac:dyDescent="0.25">
      <c r="A222" s="34">
        <v>256</v>
      </c>
      <c r="B222" s="6" t="s">
        <v>50</v>
      </c>
      <c r="C222" s="18">
        <v>16.420000000000002</v>
      </c>
      <c r="D222" s="6" t="s">
        <v>224</v>
      </c>
      <c r="E222" s="6">
        <v>390</v>
      </c>
    </row>
    <row r="223" spans="1:5" x14ac:dyDescent="0.25">
      <c r="A223" s="34">
        <v>257</v>
      </c>
      <c r="B223" s="6" t="s">
        <v>50</v>
      </c>
      <c r="C223" s="18">
        <v>3.74</v>
      </c>
      <c r="D223" s="6" t="s">
        <v>224</v>
      </c>
      <c r="E223" s="6">
        <v>390</v>
      </c>
    </row>
    <row r="224" spans="1:5" x14ac:dyDescent="0.25">
      <c r="A224" s="34">
        <v>258</v>
      </c>
      <c r="B224" s="6" t="s">
        <v>50</v>
      </c>
      <c r="C224" s="18">
        <v>12.24</v>
      </c>
      <c r="D224" s="6" t="s">
        <v>224</v>
      </c>
      <c r="E224" s="6">
        <v>390</v>
      </c>
    </row>
    <row r="225" spans="1:5" x14ac:dyDescent="0.25">
      <c r="A225" s="34">
        <v>259</v>
      </c>
      <c r="B225" s="6" t="s">
        <v>175</v>
      </c>
      <c r="C225" s="18">
        <v>11.99</v>
      </c>
      <c r="D225" s="6" t="s">
        <v>230</v>
      </c>
      <c r="E225" s="6">
        <v>390</v>
      </c>
    </row>
    <row r="226" spans="1:5" x14ac:dyDescent="0.25">
      <c r="A226" s="34">
        <v>260</v>
      </c>
      <c r="B226" s="6" t="s">
        <v>50</v>
      </c>
      <c r="C226" s="18">
        <v>11.97</v>
      </c>
      <c r="D226" s="6" t="s">
        <v>224</v>
      </c>
      <c r="E226" s="6">
        <v>390</v>
      </c>
    </row>
    <row r="227" spans="1:5" x14ac:dyDescent="0.25">
      <c r="A227" s="34">
        <v>261</v>
      </c>
      <c r="B227" s="6" t="s">
        <v>50</v>
      </c>
      <c r="C227" s="18">
        <v>8.94</v>
      </c>
      <c r="D227" s="6" t="s">
        <v>224</v>
      </c>
      <c r="E227" s="6">
        <v>390</v>
      </c>
    </row>
    <row r="228" spans="1:5" x14ac:dyDescent="0.25">
      <c r="A228" s="221" t="s">
        <v>42</v>
      </c>
      <c r="B228" s="222"/>
      <c r="C228" s="58">
        <f>SUM(C167:C227)</f>
        <v>899.23000000000025</v>
      </c>
      <c r="D228" s="10"/>
      <c r="E228" s="10"/>
    </row>
    <row r="229" spans="1:5" x14ac:dyDescent="0.25">
      <c r="A229" s="233" t="s">
        <v>231</v>
      </c>
      <c r="B229" s="234"/>
      <c r="C229" s="234"/>
      <c r="D229" s="234"/>
      <c r="E229" s="235"/>
    </row>
    <row r="230" spans="1:5" x14ac:dyDescent="0.25">
      <c r="A230" s="34">
        <v>300</v>
      </c>
      <c r="B230" s="6" t="s">
        <v>617</v>
      </c>
      <c r="C230" s="18">
        <v>40.64</v>
      </c>
      <c r="D230" s="6" t="s">
        <v>74</v>
      </c>
      <c r="E230" s="6">
        <v>260</v>
      </c>
    </row>
    <row r="231" spans="1:5" x14ac:dyDescent="0.25">
      <c r="A231" s="34">
        <v>301</v>
      </c>
      <c r="B231" s="6" t="s">
        <v>617</v>
      </c>
      <c r="C231" s="18">
        <v>21.23</v>
      </c>
      <c r="D231" s="6" t="s">
        <v>74</v>
      </c>
      <c r="E231" s="6">
        <v>260</v>
      </c>
    </row>
    <row r="232" spans="1:5" x14ac:dyDescent="0.25">
      <c r="A232" s="34">
        <v>302</v>
      </c>
      <c r="B232" s="6" t="s">
        <v>33</v>
      </c>
      <c r="C232" s="18">
        <v>20.83</v>
      </c>
      <c r="D232" s="6" t="s">
        <v>74</v>
      </c>
      <c r="E232" s="6">
        <v>260</v>
      </c>
    </row>
    <row r="233" spans="1:5" x14ac:dyDescent="0.25">
      <c r="A233" s="34">
        <v>303</v>
      </c>
      <c r="B233" s="6" t="s">
        <v>617</v>
      </c>
      <c r="C233" s="18">
        <v>20.94</v>
      </c>
      <c r="D233" s="6" t="s">
        <v>74</v>
      </c>
      <c r="E233" s="6">
        <v>260</v>
      </c>
    </row>
    <row r="234" spans="1:5" x14ac:dyDescent="0.25">
      <c r="A234" s="34">
        <v>304</v>
      </c>
      <c r="B234" s="6" t="s">
        <v>617</v>
      </c>
      <c r="C234" s="18">
        <v>42.45</v>
      </c>
      <c r="D234" s="6" t="s">
        <v>74</v>
      </c>
      <c r="E234" s="6">
        <v>260</v>
      </c>
    </row>
    <row r="235" spans="1:5" x14ac:dyDescent="0.25">
      <c r="A235" s="34">
        <v>305</v>
      </c>
      <c r="B235" s="6" t="s">
        <v>617</v>
      </c>
      <c r="C235" s="18">
        <v>40.21</v>
      </c>
      <c r="D235" s="6" t="s">
        <v>74</v>
      </c>
      <c r="E235" s="6">
        <v>260</v>
      </c>
    </row>
    <row r="236" spans="1:5" x14ac:dyDescent="0.25">
      <c r="A236" s="34">
        <v>306</v>
      </c>
      <c r="B236" s="6" t="s">
        <v>18</v>
      </c>
      <c r="C236" s="18">
        <v>9.66</v>
      </c>
      <c r="D236" s="6" t="s">
        <v>74</v>
      </c>
      <c r="E236" s="6">
        <v>260</v>
      </c>
    </row>
    <row r="237" spans="1:5" x14ac:dyDescent="0.25">
      <c r="A237" s="34">
        <v>307</v>
      </c>
      <c r="B237" s="6" t="s">
        <v>77</v>
      </c>
      <c r="C237" s="18">
        <v>11.97</v>
      </c>
      <c r="D237" s="6" t="s">
        <v>74</v>
      </c>
      <c r="E237" s="6">
        <v>260</v>
      </c>
    </row>
    <row r="238" spans="1:5" x14ac:dyDescent="0.25">
      <c r="A238" s="34">
        <v>308</v>
      </c>
      <c r="B238" s="6" t="s">
        <v>77</v>
      </c>
      <c r="C238" s="18">
        <v>18.53</v>
      </c>
      <c r="D238" s="6" t="s">
        <v>74</v>
      </c>
      <c r="E238" s="6">
        <v>260</v>
      </c>
    </row>
    <row r="239" spans="1:5" x14ac:dyDescent="0.25">
      <c r="A239" s="34">
        <v>309</v>
      </c>
      <c r="B239" s="6" t="s">
        <v>77</v>
      </c>
      <c r="C239" s="18">
        <v>19.89</v>
      </c>
      <c r="D239" s="6" t="s">
        <v>228</v>
      </c>
      <c r="E239" s="6">
        <v>260</v>
      </c>
    </row>
    <row r="240" spans="1:5" x14ac:dyDescent="0.25">
      <c r="A240" s="34">
        <v>310</v>
      </c>
      <c r="B240" s="6" t="s">
        <v>77</v>
      </c>
      <c r="C240" s="18">
        <v>18.16</v>
      </c>
      <c r="D240" s="6" t="s">
        <v>74</v>
      </c>
      <c r="E240" s="6">
        <v>260</v>
      </c>
    </row>
    <row r="241" spans="1:5" x14ac:dyDescent="0.25">
      <c r="A241" s="34">
        <v>311</v>
      </c>
      <c r="B241" s="6" t="s">
        <v>77</v>
      </c>
      <c r="C241" s="18">
        <v>24.23</v>
      </c>
      <c r="D241" s="6" t="s">
        <v>74</v>
      </c>
      <c r="E241" s="6">
        <v>260</v>
      </c>
    </row>
    <row r="242" spans="1:5" x14ac:dyDescent="0.25">
      <c r="A242" s="34">
        <v>312</v>
      </c>
      <c r="B242" s="6" t="s">
        <v>77</v>
      </c>
      <c r="C242" s="18">
        <v>19.09</v>
      </c>
      <c r="D242" s="6" t="s">
        <v>74</v>
      </c>
      <c r="E242" s="6">
        <v>260</v>
      </c>
    </row>
    <row r="243" spans="1:5" x14ac:dyDescent="0.25">
      <c r="A243" s="34">
        <v>313</v>
      </c>
      <c r="B243" s="6" t="s">
        <v>77</v>
      </c>
      <c r="C243" s="18">
        <v>12.05</v>
      </c>
      <c r="D243" s="6" t="s">
        <v>74</v>
      </c>
      <c r="E243" s="6">
        <v>260</v>
      </c>
    </row>
    <row r="244" spans="1:5" x14ac:dyDescent="0.25">
      <c r="A244" s="34">
        <v>314</v>
      </c>
      <c r="B244" s="6" t="s">
        <v>617</v>
      </c>
      <c r="C244" s="18">
        <v>20.71</v>
      </c>
      <c r="D244" s="6" t="s">
        <v>74</v>
      </c>
      <c r="E244" s="6">
        <v>260</v>
      </c>
    </row>
    <row r="245" spans="1:5" x14ac:dyDescent="0.25">
      <c r="A245" s="34">
        <v>315</v>
      </c>
      <c r="B245" s="6" t="s">
        <v>617</v>
      </c>
      <c r="C245" s="18">
        <v>24.94</v>
      </c>
      <c r="D245" s="6" t="s">
        <v>74</v>
      </c>
      <c r="E245" s="6">
        <v>260</v>
      </c>
    </row>
    <row r="246" spans="1:5" x14ac:dyDescent="0.25">
      <c r="A246" s="34">
        <v>316</v>
      </c>
      <c r="B246" s="6" t="s">
        <v>77</v>
      </c>
      <c r="C246" s="18">
        <v>6.27</v>
      </c>
      <c r="D246" s="6" t="s">
        <v>232</v>
      </c>
      <c r="E246" s="6">
        <v>260</v>
      </c>
    </row>
    <row r="247" spans="1:5" x14ac:dyDescent="0.25">
      <c r="A247" s="34">
        <v>317</v>
      </c>
      <c r="B247" s="6" t="s">
        <v>77</v>
      </c>
      <c r="C247" s="18">
        <v>22.8</v>
      </c>
      <c r="D247" s="6" t="s">
        <v>74</v>
      </c>
      <c r="E247" s="6">
        <v>260</v>
      </c>
    </row>
    <row r="248" spans="1:5" x14ac:dyDescent="0.25">
      <c r="A248" s="34">
        <v>318</v>
      </c>
      <c r="B248" s="6" t="s">
        <v>617</v>
      </c>
      <c r="C248" s="18">
        <v>53.77</v>
      </c>
      <c r="D248" s="6" t="s">
        <v>228</v>
      </c>
      <c r="E248" s="6">
        <v>260</v>
      </c>
    </row>
    <row r="249" spans="1:5" x14ac:dyDescent="0.25">
      <c r="A249" s="34">
        <v>319</v>
      </c>
      <c r="B249" s="6" t="s">
        <v>617</v>
      </c>
      <c r="C249" s="18">
        <v>61.55</v>
      </c>
      <c r="D249" s="6" t="s">
        <v>74</v>
      </c>
      <c r="E249" s="6">
        <v>260</v>
      </c>
    </row>
    <row r="250" spans="1:5" x14ac:dyDescent="0.25">
      <c r="A250" s="34">
        <v>320</v>
      </c>
      <c r="B250" s="6" t="s">
        <v>77</v>
      </c>
      <c r="C250" s="18">
        <v>19.100000000000001</v>
      </c>
      <c r="D250" s="6" t="s">
        <v>74</v>
      </c>
      <c r="E250" s="6">
        <v>260</v>
      </c>
    </row>
    <row r="251" spans="1:5" x14ac:dyDescent="0.25">
      <c r="A251" s="34">
        <v>321</v>
      </c>
      <c r="B251" s="6" t="s">
        <v>617</v>
      </c>
      <c r="C251" s="18">
        <v>44.4</v>
      </c>
      <c r="D251" s="6" t="s">
        <v>74</v>
      </c>
      <c r="E251" s="6">
        <v>260</v>
      </c>
    </row>
    <row r="252" spans="1:5" x14ac:dyDescent="0.25">
      <c r="A252" s="34">
        <v>322</v>
      </c>
      <c r="B252" s="6" t="s">
        <v>617</v>
      </c>
      <c r="C252" s="18">
        <v>49.84</v>
      </c>
      <c r="D252" s="6" t="s">
        <v>74</v>
      </c>
      <c r="E252" s="6">
        <v>260</v>
      </c>
    </row>
    <row r="253" spans="1:5" x14ac:dyDescent="0.25">
      <c r="A253" s="34">
        <v>323</v>
      </c>
      <c r="B253" s="6" t="s">
        <v>77</v>
      </c>
      <c r="C253" s="18">
        <v>17.11</v>
      </c>
      <c r="D253" s="6" t="s">
        <v>99</v>
      </c>
      <c r="E253" s="6">
        <v>260</v>
      </c>
    </row>
    <row r="254" spans="1:5" x14ac:dyDescent="0.25">
      <c r="A254" s="34">
        <v>324</v>
      </c>
      <c r="B254" s="6" t="s">
        <v>50</v>
      </c>
      <c r="C254" s="18">
        <v>4.63</v>
      </c>
      <c r="D254" s="6" t="s">
        <v>74</v>
      </c>
      <c r="E254" s="6">
        <v>260</v>
      </c>
    </row>
    <row r="255" spans="1:5" x14ac:dyDescent="0.25">
      <c r="A255" s="34">
        <v>325</v>
      </c>
      <c r="B255" s="6" t="s">
        <v>50</v>
      </c>
      <c r="C255" s="18">
        <v>16.059999999999999</v>
      </c>
      <c r="D255" s="6" t="s">
        <v>74</v>
      </c>
      <c r="E255" s="6">
        <v>260</v>
      </c>
    </row>
    <row r="256" spans="1:5" x14ac:dyDescent="0.25">
      <c r="A256" s="34">
        <v>326</v>
      </c>
      <c r="B256" s="6" t="s">
        <v>50</v>
      </c>
      <c r="C256" s="18">
        <v>24.2</v>
      </c>
      <c r="D256" s="6" t="s">
        <v>74</v>
      </c>
      <c r="E256" s="6">
        <v>260</v>
      </c>
    </row>
    <row r="257" spans="1:5" x14ac:dyDescent="0.25">
      <c r="A257" s="34">
        <v>327</v>
      </c>
      <c r="B257" s="6" t="s">
        <v>50</v>
      </c>
      <c r="C257" s="18">
        <v>5.29</v>
      </c>
      <c r="D257" s="6" t="s">
        <v>74</v>
      </c>
      <c r="E257" s="6">
        <v>260</v>
      </c>
    </row>
    <row r="258" spans="1:5" x14ac:dyDescent="0.25">
      <c r="A258" s="34">
        <v>328</v>
      </c>
      <c r="B258" s="6" t="s">
        <v>89</v>
      </c>
      <c r="C258" s="18">
        <v>5.0999999999999996</v>
      </c>
      <c r="D258" s="6" t="s">
        <v>218</v>
      </c>
      <c r="E258" s="6">
        <v>260</v>
      </c>
    </row>
    <row r="259" spans="1:5" x14ac:dyDescent="0.25">
      <c r="A259" s="34">
        <v>329</v>
      </c>
      <c r="B259" s="6" t="s">
        <v>80</v>
      </c>
      <c r="C259" s="18">
        <v>1.62</v>
      </c>
      <c r="D259" s="6" t="s">
        <v>218</v>
      </c>
      <c r="E259" s="6">
        <v>260</v>
      </c>
    </row>
    <row r="260" spans="1:5" x14ac:dyDescent="0.25">
      <c r="A260" s="34">
        <v>330</v>
      </c>
      <c r="B260" s="6" t="s">
        <v>50</v>
      </c>
      <c r="C260" s="18">
        <v>2.06</v>
      </c>
      <c r="D260" s="6" t="s">
        <v>218</v>
      </c>
      <c r="E260" s="6">
        <v>260</v>
      </c>
    </row>
    <row r="261" spans="1:5" x14ac:dyDescent="0.25">
      <c r="A261" s="34">
        <v>331</v>
      </c>
      <c r="B261" s="6" t="s">
        <v>80</v>
      </c>
      <c r="C261" s="18">
        <v>1.56</v>
      </c>
      <c r="D261" s="6" t="s">
        <v>218</v>
      </c>
      <c r="E261" s="6">
        <v>260</v>
      </c>
    </row>
    <row r="262" spans="1:5" x14ac:dyDescent="0.25">
      <c r="A262" s="34">
        <v>332</v>
      </c>
      <c r="B262" s="6" t="s">
        <v>80</v>
      </c>
      <c r="C262" s="18">
        <v>1.42</v>
      </c>
      <c r="D262" s="6" t="s">
        <v>218</v>
      </c>
      <c r="E262" s="6">
        <v>260</v>
      </c>
    </row>
    <row r="263" spans="1:5" x14ac:dyDescent="0.25">
      <c r="A263" s="34">
        <v>333</v>
      </c>
      <c r="B263" s="6" t="s">
        <v>50</v>
      </c>
      <c r="C263" s="18">
        <v>2.46</v>
      </c>
      <c r="D263" s="6" t="s">
        <v>218</v>
      </c>
      <c r="E263" s="6">
        <v>260</v>
      </c>
    </row>
    <row r="264" spans="1:5" x14ac:dyDescent="0.25">
      <c r="A264" s="34">
        <v>334</v>
      </c>
      <c r="B264" s="6" t="s">
        <v>80</v>
      </c>
      <c r="C264" s="18">
        <v>1.42</v>
      </c>
      <c r="D264" s="6" t="s">
        <v>218</v>
      </c>
      <c r="E264" s="6">
        <v>260</v>
      </c>
    </row>
    <row r="265" spans="1:5" x14ac:dyDescent="0.25">
      <c r="A265" s="34">
        <v>335</v>
      </c>
      <c r="B265" s="6" t="s">
        <v>50</v>
      </c>
      <c r="C265" s="18">
        <v>6.67</v>
      </c>
      <c r="D265" s="6" t="s">
        <v>74</v>
      </c>
      <c r="E265" s="6">
        <v>260</v>
      </c>
    </row>
    <row r="266" spans="1:5" x14ac:dyDescent="0.25">
      <c r="A266" s="34">
        <v>336</v>
      </c>
      <c r="B266" s="6" t="s">
        <v>50</v>
      </c>
      <c r="C266" s="18">
        <v>37.06</v>
      </c>
      <c r="D266" s="6" t="s">
        <v>74</v>
      </c>
      <c r="E266" s="6">
        <v>260</v>
      </c>
    </row>
    <row r="267" spans="1:5" x14ac:dyDescent="0.25">
      <c r="A267" s="34">
        <v>337</v>
      </c>
      <c r="B267" s="6" t="s">
        <v>50</v>
      </c>
      <c r="C267" s="18">
        <v>4.8099999999999996</v>
      </c>
      <c r="D267" s="6" t="s">
        <v>74</v>
      </c>
      <c r="E267" s="6">
        <v>260</v>
      </c>
    </row>
    <row r="268" spans="1:5" x14ac:dyDescent="0.25">
      <c r="A268" s="34">
        <v>338</v>
      </c>
      <c r="B268" s="6" t="s">
        <v>650</v>
      </c>
      <c r="C268" s="18">
        <v>1.91</v>
      </c>
      <c r="D268" s="6" t="s">
        <v>218</v>
      </c>
      <c r="E268" s="6">
        <v>260</v>
      </c>
    </row>
    <row r="269" spans="1:5" x14ac:dyDescent="0.25">
      <c r="A269" s="34">
        <v>339</v>
      </c>
      <c r="B269" s="6" t="s">
        <v>233</v>
      </c>
      <c r="C269" s="18">
        <v>8.31</v>
      </c>
      <c r="D269" s="6" t="s">
        <v>218</v>
      </c>
      <c r="E269" s="6">
        <v>260</v>
      </c>
    </row>
    <row r="270" spans="1:5" x14ac:dyDescent="0.25">
      <c r="A270" s="34">
        <v>340</v>
      </c>
      <c r="B270" s="6" t="s">
        <v>80</v>
      </c>
      <c r="C270" s="18">
        <v>1.1100000000000001</v>
      </c>
      <c r="D270" s="6" t="s">
        <v>218</v>
      </c>
      <c r="E270" s="6">
        <v>260</v>
      </c>
    </row>
    <row r="271" spans="1:5" x14ac:dyDescent="0.25">
      <c r="A271" s="34">
        <v>341</v>
      </c>
      <c r="B271" s="6" t="s">
        <v>80</v>
      </c>
      <c r="C271" s="18">
        <v>0.96</v>
      </c>
      <c r="D271" s="6" t="s">
        <v>218</v>
      </c>
      <c r="E271" s="6">
        <v>260</v>
      </c>
    </row>
    <row r="272" spans="1:5" x14ac:dyDescent="0.25">
      <c r="A272" s="34">
        <v>342</v>
      </c>
      <c r="B272" s="6" t="s">
        <v>80</v>
      </c>
      <c r="C272" s="18">
        <v>0.96</v>
      </c>
      <c r="D272" s="6" t="s">
        <v>218</v>
      </c>
      <c r="E272" s="6">
        <v>260</v>
      </c>
    </row>
    <row r="273" spans="1:5" x14ac:dyDescent="0.25">
      <c r="A273" s="34">
        <v>343</v>
      </c>
      <c r="B273" s="6" t="s">
        <v>175</v>
      </c>
      <c r="C273" s="18">
        <v>6.87</v>
      </c>
      <c r="D273" s="6" t="s">
        <v>74</v>
      </c>
      <c r="E273" s="6">
        <v>260</v>
      </c>
    </row>
    <row r="274" spans="1:5" x14ac:dyDescent="0.25">
      <c r="A274" s="34">
        <v>344</v>
      </c>
      <c r="B274" s="6" t="s">
        <v>50</v>
      </c>
      <c r="C274" s="18">
        <v>28.07</v>
      </c>
      <c r="D274" s="6" t="s">
        <v>74</v>
      </c>
      <c r="E274" s="6">
        <v>260</v>
      </c>
    </row>
    <row r="275" spans="1:5" x14ac:dyDescent="0.25">
      <c r="A275" s="34">
        <v>345</v>
      </c>
      <c r="B275" s="6" t="s">
        <v>50</v>
      </c>
      <c r="C275" s="18">
        <v>18.73</v>
      </c>
      <c r="D275" s="6" t="s">
        <v>74</v>
      </c>
      <c r="E275" s="6">
        <v>260</v>
      </c>
    </row>
    <row r="276" spans="1:5" x14ac:dyDescent="0.25">
      <c r="A276" s="34">
        <v>346</v>
      </c>
      <c r="B276" s="6" t="s">
        <v>50</v>
      </c>
      <c r="C276" s="18">
        <v>3.89</v>
      </c>
      <c r="D276" s="6" t="s">
        <v>74</v>
      </c>
      <c r="E276" s="6">
        <v>260</v>
      </c>
    </row>
    <row r="277" spans="1:5" x14ac:dyDescent="0.25">
      <c r="A277" s="34">
        <v>347</v>
      </c>
      <c r="B277" s="6" t="s">
        <v>50</v>
      </c>
      <c r="C277" s="18">
        <v>12.24</v>
      </c>
      <c r="D277" s="6" t="s">
        <v>74</v>
      </c>
      <c r="E277" s="6">
        <v>260</v>
      </c>
    </row>
    <row r="278" spans="1:5" x14ac:dyDescent="0.25">
      <c r="A278" s="34">
        <v>348</v>
      </c>
      <c r="B278" s="6" t="s">
        <v>50</v>
      </c>
      <c r="C278" s="18">
        <v>12.34</v>
      </c>
      <c r="D278" s="6" t="s">
        <v>74</v>
      </c>
      <c r="E278" s="6">
        <v>260</v>
      </c>
    </row>
    <row r="279" spans="1:5" x14ac:dyDescent="0.25">
      <c r="A279" s="34">
        <v>349</v>
      </c>
      <c r="B279" s="6" t="s">
        <v>50</v>
      </c>
      <c r="C279" s="18">
        <v>6.69</v>
      </c>
      <c r="D279" s="6" t="s">
        <v>74</v>
      </c>
      <c r="E279" s="6">
        <v>260</v>
      </c>
    </row>
    <row r="280" spans="1:5" x14ac:dyDescent="0.25">
      <c r="A280" s="34">
        <v>350</v>
      </c>
      <c r="B280" s="6" t="s">
        <v>175</v>
      </c>
      <c r="C280" s="54">
        <v>10</v>
      </c>
      <c r="D280" s="6" t="s">
        <v>176</v>
      </c>
      <c r="E280" s="6">
        <v>260</v>
      </c>
    </row>
    <row r="281" spans="1:5" x14ac:dyDescent="0.25">
      <c r="A281" s="34">
        <v>351</v>
      </c>
      <c r="B281" s="6" t="s">
        <v>131</v>
      </c>
      <c r="C281" s="18">
        <v>3.13</v>
      </c>
      <c r="D281" s="6" t="s">
        <v>218</v>
      </c>
      <c r="E281" s="6">
        <v>260</v>
      </c>
    </row>
    <row r="282" spans="1:5" x14ac:dyDescent="0.25">
      <c r="A282" s="34">
        <v>352</v>
      </c>
      <c r="B282" s="6" t="s">
        <v>650</v>
      </c>
      <c r="C282" s="18">
        <v>3.3</v>
      </c>
      <c r="D282" s="6" t="s">
        <v>218</v>
      </c>
      <c r="E282" s="6">
        <v>260</v>
      </c>
    </row>
    <row r="283" spans="1:5" x14ac:dyDescent="0.25">
      <c r="A283" s="34">
        <v>353</v>
      </c>
      <c r="B283" s="6" t="s">
        <v>183</v>
      </c>
      <c r="C283" s="18">
        <v>9.3000000000000007</v>
      </c>
      <c r="D283" s="6" t="s">
        <v>218</v>
      </c>
      <c r="E283" s="6">
        <v>260</v>
      </c>
    </row>
    <row r="284" spans="1:5" x14ac:dyDescent="0.25">
      <c r="A284" s="34">
        <v>354</v>
      </c>
      <c r="B284" s="6" t="s">
        <v>131</v>
      </c>
      <c r="C284" s="18">
        <v>2.29</v>
      </c>
      <c r="D284" s="6" t="s">
        <v>218</v>
      </c>
      <c r="E284" s="6">
        <v>260</v>
      </c>
    </row>
    <row r="285" spans="1:5" x14ac:dyDescent="0.25">
      <c r="A285" s="34">
        <v>355</v>
      </c>
      <c r="B285" s="6" t="s">
        <v>80</v>
      </c>
      <c r="C285" s="18">
        <v>2.97</v>
      </c>
      <c r="D285" s="6" t="s">
        <v>218</v>
      </c>
      <c r="E285" s="6">
        <v>260</v>
      </c>
    </row>
    <row r="286" spans="1:5" x14ac:dyDescent="0.25">
      <c r="A286" s="34">
        <v>356</v>
      </c>
      <c r="B286" s="6" t="s">
        <v>80</v>
      </c>
      <c r="C286" s="18">
        <v>1.62</v>
      </c>
      <c r="D286" s="6" t="s">
        <v>218</v>
      </c>
      <c r="E286" s="6">
        <v>260</v>
      </c>
    </row>
    <row r="287" spans="1:5" x14ac:dyDescent="0.25">
      <c r="A287" s="221" t="s">
        <v>234</v>
      </c>
      <c r="B287" s="222"/>
      <c r="C287" s="58">
        <f>SUM(C230:C286)</f>
        <v>889.41999999999985</v>
      </c>
      <c r="D287" s="10"/>
      <c r="E287" s="10"/>
    </row>
    <row r="288" spans="1:5" x14ac:dyDescent="0.25">
      <c r="A288" s="233" t="s">
        <v>45</v>
      </c>
      <c r="B288" s="234"/>
      <c r="C288" s="234"/>
      <c r="D288" s="234"/>
      <c r="E288" s="235"/>
    </row>
    <row r="289" spans="1:5" x14ac:dyDescent="0.25">
      <c r="A289" s="236" t="s">
        <v>6</v>
      </c>
      <c r="B289" s="237"/>
      <c r="C289" s="59">
        <f>C48+C100+C110+C165+C228+C287</f>
        <v>4071.71</v>
      </c>
      <c r="D289" s="25"/>
      <c r="E289" s="25"/>
    </row>
    <row r="291" spans="1:5" x14ac:dyDescent="0.25">
      <c r="B291" s="13" t="s">
        <v>634</v>
      </c>
      <c r="C291" s="109">
        <f>SUBTOTAL(9,C6,C106,C107,C108,C108,C109,C112,C114,C115,C116,C122,C127,C128,C171,C172,C173,C174,C178,C179,C188,C189,C194,C230,C231,C233,C234,C235,C244,C245,C248,C249,C251,C252)</f>
        <v>1153.49</v>
      </c>
    </row>
    <row r="292" spans="1:5" x14ac:dyDescent="0.25">
      <c r="B292" s="13" t="s">
        <v>623</v>
      </c>
      <c r="C292" s="109">
        <f>SUBTOTAL(9,C50,C51,C52,C53,C54,C57,C58,C59,C60,C61,C62,C113,C117,C118,C119,C120,C121,C123,C124,C126,C129,C130,C131,C132,C133,C134,C167,C168,C169,C176,C177,C180,C181,C182,C183,C184,C185,C187,C190,C191,C192,C193,C195,C232,C237,C238,C239,C240,C241,C242,C243,C246,C247,C250,C253)</f>
        <v>1053.9099999999999</v>
      </c>
    </row>
    <row r="293" spans="1:5" x14ac:dyDescent="0.25">
      <c r="B293" s="13" t="s">
        <v>624</v>
      </c>
      <c r="C293" s="109">
        <f>SUBTOTAL(9,C3,C14,C15,C19,C39,C41,C42,C43,C46,C55,C56,C63,C65,C66,C67,C69,C70,C71,C78,C80,C82,C83,C87,C89,C90,C91,C92,C93,C98,C105,C136,C137,C138,C139,C140,C141,C148,C149,C150,C151,C152,C159,C160,C161,C162,C163,C164,C170,C175,C197,C204,C205,C209,C210,C211,C212,C213,C214,C215,C222,C223,C224,C225,C226,C227,C254,C255,C256,C257,C260,C263,C265,C266,C267,C273,C274,C275,C276,C277,C278,C279,C280)-1.47</f>
        <v>995.40000000000009</v>
      </c>
    </row>
    <row r="294" spans="1:5" x14ac:dyDescent="0.25">
      <c r="B294" s="108" t="s">
        <v>631</v>
      </c>
      <c r="C294" s="109">
        <f>SUBTOTAL(9,C16,C17,C125,C186,C258)</f>
        <v>34.119999999999997</v>
      </c>
    </row>
    <row r="295" spans="1:5" x14ac:dyDescent="0.25">
      <c r="B295" s="108" t="s">
        <v>632</v>
      </c>
      <c r="C295" s="109">
        <f>SUBTOTAL(9,C7,C8,C9,C10,C11,C12,C13,C21,C28,C29,C31,C72,C73,C74,C75,C76,C77,C94,C95,C96,C97,C142,C143,C144,C145,C146,C147,C153,C154,C155,C156,C157,C158,C198,C199,C200,C201,C202,C203,C206,C207,C216,C217,C218,C219,C220,C221,C259,C261,C262,C264,C268,C269,C270,C271,C272,C281,C282,C283,C284,C285,C286)</f>
        <v>175.04000000000002</v>
      </c>
    </row>
    <row r="296" spans="1:5" x14ac:dyDescent="0.25">
      <c r="B296" s="108" t="s">
        <v>635</v>
      </c>
      <c r="C296" s="109">
        <f>SUBTOTAL(9,C20,C26,C27,C30,C32)</f>
        <v>27.19</v>
      </c>
    </row>
    <row r="297" spans="1:5" x14ac:dyDescent="0.25">
      <c r="B297" s="13" t="s">
        <v>625</v>
      </c>
      <c r="C297" s="109">
        <f>SUBTOTAL(9,C4,C5,C18,C22,C23,C24,C25,C33,C34,C35,C36,C37,C38,C40,C44,C45,C47,C64,C68,C81,C84,C104,C135,C196,C208,C236)</f>
        <v>352.65</v>
      </c>
    </row>
    <row r="298" spans="1:5" x14ac:dyDescent="0.25">
      <c r="B298" s="13" t="s">
        <v>639</v>
      </c>
      <c r="C298" s="61">
        <f>SUBTOTAL(9,C85,C86,C88,C99,C102,C103)</f>
        <v>279.90999999999997</v>
      </c>
    </row>
    <row r="299" spans="1:5" x14ac:dyDescent="0.25">
      <c r="C299" s="94"/>
    </row>
  </sheetData>
  <autoFilter ref="A1:E289"/>
  <mergeCells count="14">
    <mergeCell ref="A48:B48"/>
    <mergeCell ref="A2:E2"/>
    <mergeCell ref="A100:B100"/>
    <mergeCell ref="A49:E49"/>
    <mergeCell ref="A289:B289"/>
    <mergeCell ref="A287:B287"/>
    <mergeCell ref="A288:E288"/>
    <mergeCell ref="A229:E229"/>
    <mergeCell ref="A228:B228"/>
    <mergeCell ref="A166:E166"/>
    <mergeCell ref="A165:B165"/>
    <mergeCell ref="A111:D111"/>
    <mergeCell ref="A101:E101"/>
    <mergeCell ref="A110:B1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ySplit="1" topLeftCell="A107" activePane="bottomLeft" state="frozen"/>
      <selection pane="bottomLeft" activeCell="I116" sqref="I116"/>
    </sheetView>
  </sheetViews>
  <sheetFormatPr defaultRowHeight="15" x14ac:dyDescent="0.25"/>
  <cols>
    <col min="1" max="1" width="16" style="72" customWidth="1"/>
    <col min="2" max="2" width="19.5703125" style="72" customWidth="1"/>
    <col min="3" max="3" width="16.28515625" style="91" customWidth="1"/>
    <col min="4" max="4" width="15.7109375" style="72" customWidth="1"/>
    <col min="5" max="5" width="17.85546875" style="78" customWidth="1"/>
    <col min="6" max="6" width="18.28515625" style="72" customWidth="1"/>
    <col min="7" max="16384" width="9.140625" style="72"/>
  </cols>
  <sheetData>
    <row r="1" spans="1:5" ht="30" customHeight="1" thickBot="1" x14ac:dyDescent="0.3">
      <c r="A1" s="69" t="s">
        <v>94</v>
      </c>
      <c r="B1" s="70" t="s">
        <v>46</v>
      </c>
      <c r="C1" s="71" t="s">
        <v>47</v>
      </c>
      <c r="D1" s="70" t="s">
        <v>48</v>
      </c>
      <c r="E1" s="70" t="s">
        <v>95</v>
      </c>
    </row>
    <row r="2" spans="1:5" x14ac:dyDescent="0.25">
      <c r="A2" s="233" t="s">
        <v>28</v>
      </c>
      <c r="B2" s="234"/>
      <c r="C2" s="234"/>
      <c r="D2" s="234"/>
      <c r="E2" s="235"/>
    </row>
    <row r="3" spans="1:5" x14ac:dyDescent="0.25">
      <c r="A3" s="68">
        <v>1</v>
      </c>
      <c r="B3" s="16" t="s">
        <v>642</v>
      </c>
      <c r="C3" s="27">
        <v>28</v>
      </c>
      <c r="D3" s="74" t="s">
        <v>30</v>
      </c>
      <c r="E3" s="68">
        <v>262</v>
      </c>
    </row>
    <row r="4" spans="1:5" x14ac:dyDescent="0.25">
      <c r="A4" s="68">
        <v>2</v>
      </c>
      <c r="B4" s="16" t="s">
        <v>642</v>
      </c>
      <c r="C4" s="27">
        <v>28.1</v>
      </c>
      <c r="D4" s="74" t="s">
        <v>30</v>
      </c>
      <c r="E4" s="68">
        <v>262</v>
      </c>
    </row>
    <row r="5" spans="1:5" x14ac:dyDescent="0.25">
      <c r="A5" s="68">
        <v>3</v>
      </c>
      <c r="B5" s="16" t="s">
        <v>642</v>
      </c>
      <c r="C5" s="27">
        <v>28.4</v>
      </c>
      <c r="D5" s="74" t="s">
        <v>30</v>
      </c>
      <c r="E5" s="68">
        <v>262</v>
      </c>
    </row>
    <row r="6" spans="1:5" x14ac:dyDescent="0.25">
      <c r="A6" s="68">
        <v>4</v>
      </c>
      <c r="B6" s="16" t="s">
        <v>642</v>
      </c>
      <c r="C6" s="27">
        <v>51.8</v>
      </c>
      <c r="D6" s="74" t="s">
        <v>30</v>
      </c>
      <c r="E6" s="68">
        <v>262</v>
      </c>
    </row>
    <row r="7" spans="1:5" x14ac:dyDescent="0.25">
      <c r="A7" s="68"/>
      <c r="B7" s="16" t="s">
        <v>21</v>
      </c>
      <c r="C7" s="27">
        <v>49.3</v>
      </c>
      <c r="D7" s="74" t="s">
        <v>71</v>
      </c>
      <c r="E7" s="68">
        <v>262</v>
      </c>
    </row>
    <row r="8" spans="1:5" x14ac:dyDescent="0.25">
      <c r="A8" s="68"/>
      <c r="B8" s="16" t="s">
        <v>21</v>
      </c>
      <c r="C8" s="27">
        <v>5.7</v>
      </c>
      <c r="D8" s="74" t="s">
        <v>71</v>
      </c>
      <c r="E8" s="68">
        <v>262</v>
      </c>
    </row>
    <row r="9" spans="1:5" x14ac:dyDescent="0.25">
      <c r="A9" s="68">
        <v>6</v>
      </c>
      <c r="B9" s="16" t="s">
        <v>642</v>
      </c>
      <c r="C9" s="27">
        <v>28.5</v>
      </c>
      <c r="D9" s="74" t="s">
        <v>30</v>
      </c>
      <c r="E9" s="68">
        <v>262</v>
      </c>
    </row>
    <row r="10" spans="1:5" x14ac:dyDescent="0.25">
      <c r="A10" s="68">
        <v>7</v>
      </c>
      <c r="B10" s="16" t="s">
        <v>642</v>
      </c>
      <c r="C10" s="27">
        <v>29.1</v>
      </c>
      <c r="D10" s="74" t="s">
        <v>30</v>
      </c>
      <c r="E10" s="68">
        <v>262</v>
      </c>
    </row>
    <row r="11" spans="1:5" x14ac:dyDescent="0.25">
      <c r="A11" s="68">
        <v>8</v>
      </c>
      <c r="B11" s="16" t="s">
        <v>642</v>
      </c>
      <c r="C11" s="27">
        <v>28.2</v>
      </c>
      <c r="D11" s="74" t="s">
        <v>30</v>
      </c>
      <c r="E11" s="68">
        <v>262</v>
      </c>
    </row>
    <row r="12" spans="1:5" x14ac:dyDescent="0.25">
      <c r="A12" s="68">
        <v>9</v>
      </c>
      <c r="B12" s="16" t="s">
        <v>642</v>
      </c>
      <c r="C12" s="27">
        <v>28.5</v>
      </c>
      <c r="D12" s="74" t="s">
        <v>30</v>
      </c>
      <c r="E12" s="68">
        <v>262</v>
      </c>
    </row>
    <row r="13" spans="1:5" x14ac:dyDescent="0.25">
      <c r="A13" s="68">
        <v>9</v>
      </c>
      <c r="B13" s="16" t="s">
        <v>642</v>
      </c>
      <c r="C13" s="27">
        <v>28.8</v>
      </c>
      <c r="D13" s="74" t="s">
        <v>30</v>
      </c>
      <c r="E13" s="68">
        <v>262</v>
      </c>
    </row>
    <row r="14" spans="1:5" x14ac:dyDescent="0.25">
      <c r="A14" s="68">
        <v>10</v>
      </c>
      <c r="B14" s="16" t="s">
        <v>642</v>
      </c>
      <c r="C14" s="27">
        <v>29.1</v>
      </c>
      <c r="D14" s="74" t="s">
        <v>30</v>
      </c>
      <c r="E14" s="68">
        <v>262</v>
      </c>
    </row>
    <row r="15" spans="1:5" x14ac:dyDescent="0.25">
      <c r="A15" s="68">
        <v>11</v>
      </c>
      <c r="B15" s="16" t="s">
        <v>642</v>
      </c>
      <c r="C15" s="88">
        <v>27.5</v>
      </c>
      <c r="D15" s="74" t="s">
        <v>30</v>
      </c>
      <c r="E15" s="68">
        <v>262</v>
      </c>
    </row>
    <row r="16" spans="1:5" x14ac:dyDescent="0.25">
      <c r="A16" s="68">
        <v>12</v>
      </c>
      <c r="B16" s="16" t="s">
        <v>642</v>
      </c>
      <c r="C16" s="27">
        <v>29.7</v>
      </c>
      <c r="D16" s="74" t="s">
        <v>30</v>
      </c>
      <c r="E16" s="68">
        <v>262</v>
      </c>
    </row>
    <row r="17" spans="1:5" x14ac:dyDescent="0.25">
      <c r="A17" s="68">
        <v>13</v>
      </c>
      <c r="B17" s="16" t="s">
        <v>642</v>
      </c>
      <c r="C17" s="27">
        <v>28.5</v>
      </c>
      <c r="D17" s="76" t="s">
        <v>30</v>
      </c>
      <c r="E17" s="68">
        <v>262</v>
      </c>
    </row>
    <row r="18" spans="1:5" x14ac:dyDescent="0.25">
      <c r="A18" s="68">
        <v>14</v>
      </c>
      <c r="B18" s="16" t="s">
        <v>642</v>
      </c>
      <c r="C18" s="89">
        <v>26.5</v>
      </c>
      <c r="D18" s="74" t="s">
        <v>587</v>
      </c>
      <c r="E18" s="68">
        <v>262</v>
      </c>
    </row>
    <row r="19" spans="1:5" x14ac:dyDescent="0.25">
      <c r="A19" s="68"/>
      <c r="B19" s="16" t="s">
        <v>80</v>
      </c>
      <c r="C19" s="89">
        <v>1.1000000000000001</v>
      </c>
      <c r="D19" s="74" t="s">
        <v>72</v>
      </c>
      <c r="E19" s="68">
        <v>262</v>
      </c>
    </row>
    <row r="20" spans="1:5" x14ac:dyDescent="0.25">
      <c r="A20" s="68">
        <v>15</v>
      </c>
      <c r="B20" s="16" t="s">
        <v>642</v>
      </c>
      <c r="C20" s="27">
        <v>20.2</v>
      </c>
      <c r="D20" s="74" t="s">
        <v>587</v>
      </c>
      <c r="E20" s="68">
        <v>262</v>
      </c>
    </row>
    <row r="21" spans="1:5" x14ac:dyDescent="0.25">
      <c r="A21" s="68">
        <v>16</v>
      </c>
      <c r="B21" s="16" t="s">
        <v>73</v>
      </c>
      <c r="C21" s="27">
        <v>10.199999999999999</v>
      </c>
      <c r="D21" s="74" t="s">
        <v>74</v>
      </c>
      <c r="E21" s="68">
        <v>262</v>
      </c>
    </row>
    <row r="22" spans="1:5" x14ac:dyDescent="0.25">
      <c r="A22" s="68">
        <v>17</v>
      </c>
      <c r="B22" s="16" t="s">
        <v>131</v>
      </c>
      <c r="C22" s="27">
        <v>4.88</v>
      </c>
      <c r="D22" s="74" t="s">
        <v>75</v>
      </c>
      <c r="E22" s="68">
        <v>262</v>
      </c>
    </row>
    <row r="23" spans="1:5" x14ac:dyDescent="0.25">
      <c r="A23" s="68">
        <v>18</v>
      </c>
      <c r="B23" s="16" t="s">
        <v>73</v>
      </c>
      <c r="C23" s="27">
        <v>4.8</v>
      </c>
      <c r="D23" s="74" t="s">
        <v>74</v>
      </c>
      <c r="E23" s="68">
        <v>262</v>
      </c>
    </row>
    <row r="24" spans="1:5" x14ac:dyDescent="0.25">
      <c r="A24" s="68">
        <v>19</v>
      </c>
      <c r="B24" s="16" t="s">
        <v>73</v>
      </c>
      <c r="C24" s="27">
        <v>9.8000000000000007</v>
      </c>
      <c r="D24" s="74" t="s">
        <v>74</v>
      </c>
      <c r="E24" s="68">
        <v>262</v>
      </c>
    </row>
    <row r="25" spans="1:5" x14ac:dyDescent="0.25">
      <c r="A25" s="68">
        <v>20</v>
      </c>
      <c r="B25" s="16" t="s">
        <v>600</v>
      </c>
      <c r="C25" s="27">
        <v>20.100000000000001</v>
      </c>
      <c r="D25" s="74" t="s">
        <v>75</v>
      </c>
      <c r="E25" s="68">
        <v>262</v>
      </c>
    </row>
    <row r="26" spans="1:5" x14ac:dyDescent="0.25">
      <c r="A26" s="68" t="s">
        <v>646</v>
      </c>
      <c r="B26" s="16" t="s">
        <v>632</v>
      </c>
      <c r="C26" s="27">
        <v>9.6999999999999993</v>
      </c>
      <c r="D26" s="74" t="s">
        <v>75</v>
      </c>
      <c r="E26" s="68">
        <v>262</v>
      </c>
    </row>
    <row r="27" spans="1:5" x14ac:dyDescent="0.25">
      <c r="A27" s="68">
        <v>21</v>
      </c>
      <c r="B27" s="16" t="s">
        <v>89</v>
      </c>
      <c r="C27" s="27">
        <v>20.3</v>
      </c>
      <c r="D27" s="74" t="s">
        <v>75</v>
      </c>
      <c r="E27" s="68">
        <v>262</v>
      </c>
    </row>
    <row r="28" spans="1:5" x14ac:dyDescent="0.25">
      <c r="A28" s="68">
        <v>22</v>
      </c>
      <c r="B28" s="16" t="s">
        <v>600</v>
      </c>
      <c r="C28" s="27">
        <v>15</v>
      </c>
      <c r="D28" s="74" t="s">
        <v>75</v>
      </c>
      <c r="E28" s="68">
        <v>262</v>
      </c>
    </row>
    <row r="29" spans="1:5" x14ac:dyDescent="0.25">
      <c r="A29" s="68" t="s">
        <v>647</v>
      </c>
      <c r="B29" s="16" t="s">
        <v>90</v>
      </c>
      <c r="C29" s="27">
        <v>4.5</v>
      </c>
      <c r="D29" s="74" t="s">
        <v>75</v>
      </c>
      <c r="E29" s="68">
        <v>262</v>
      </c>
    </row>
    <row r="30" spans="1:5" x14ac:dyDescent="0.25">
      <c r="A30" s="68">
        <v>23</v>
      </c>
      <c r="B30" s="16" t="s">
        <v>77</v>
      </c>
      <c r="C30" s="27">
        <v>10.199999999999999</v>
      </c>
      <c r="D30" s="74" t="s">
        <v>74</v>
      </c>
      <c r="E30" s="68">
        <v>262</v>
      </c>
    </row>
    <row r="31" spans="1:5" x14ac:dyDescent="0.25">
      <c r="A31" s="68">
        <v>24</v>
      </c>
      <c r="B31" s="16" t="s">
        <v>73</v>
      </c>
      <c r="C31" s="27">
        <v>4.8</v>
      </c>
      <c r="D31" s="74" t="s">
        <v>74</v>
      </c>
      <c r="E31" s="68">
        <v>262</v>
      </c>
    </row>
    <row r="32" spans="1:5" x14ac:dyDescent="0.25">
      <c r="A32" s="68">
        <v>25</v>
      </c>
      <c r="B32" s="16" t="s">
        <v>18</v>
      </c>
      <c r="C32" s="27">
        <v>5.0999999999999996</v>
      </c>
      <c r="D32" s="74" t="s">
        <v>74</v>
      </c>
      <c r="E32" s="68">
        <v>262</v>
      </c>
    </row>
    <row r="33" spans="1:5" x14ac:dyDescent="0.25">
      <c r="A33" s="68"/>
      <c r="B33" s="16" t="s">
        <v>645</v>
      </c>
      <c r="C33" s="27">
        <v>98.7</v>
      </c>
      <c r="D33" s="74" t="s">
        <v>71</v>
      </c>
      <c r="E33" s="68">
        <v>262</v>
      </c>
    </row>
    <row r="34" spans="1:5" x14ac:dyDescent="0.25">
      <c r="A34" s="68"/>
      <c r="B34" s="16" t="s">
        <v>175</v>
      </c>
      <c r="C34" s="27">
        <v>10.9</v>
      </c>
      <c r="D34" s="74" t="s">
        <v>87</v>
      </c>
      <c r="E34" s="68">
        <v>262</v>
      </c>
    </row>
    <row r="35" spans="1:5" x14ac:dyDescent="0.25">
      <c r="A35" s="238" t="s">
        <v>34</v>
      </c>
      <c r="B35" s="239"/>
      <c r="C35" s="90">
        <f>SUM(C3:C34)</f>
        <v>725.98</v>
      </c>
      <c r="D35" s="75"/>
      <c r="E35" s="58"/>
    </row>
    <row r="36" spans="1:5" x14ac:dyDescent="0.25">
      <c r="A36" s="233" t="s">
        <v>35</v>
      </c>
      <c r="B36" s="234"/>
      <c r="C36" s="234"/>
      <c r="D36" s="234"/>
      <c r="E36" s="235"/>
    </row>
    <row r="37" spans="1:5" x14ac:dyDescent="0.25">
      <c r="A37" s="68">
        <v>101</v>
      </c>
      <c r="B37" s="16" t="s">
        <v>642</v>
      </c>
      <c r="C37" s="27">
        <v>29.1</v>
      </c>
      <c r="D37" s="74" t="s">
        <v>30</v>
      </c>
      <c r="E37" s="68">
        <v>262</v>
      </c>
    </row>
    <row r="38" spans="1:5" x14ac:dyDescent="0.25">
      <c r="A38" s="68">
        <v>102</v>
      </c>
      <c r="B38" s="16" t="s">
        <v>642</v>
      </c>
      <c r="C38" s="27">
        <v>28.9</v>
      </c>
      <c r="D38" s="74" t="s">
        <v>30</v>
      </c>
      <c r="E38" s="68">
        <v>262</v>
      </c>
    </row>
    <row r="39" spans="1:5" x14ac:dyDescent="0.25">
      <c r="A39" s="68">
        <v>103</v>
      </c>
      <c r="B39" s="16" t="s">
        <v>642</v>
      </c>
      <c r="C39" s="27">
        <v>28.9</v>
      </c>
      <c r="D39" s="74" t="s">
        <v>30</v>
      </c>
      <c r="E39" s="68">
        <v>262</v>
      </c>
    </row>
    <row r="40" spans="1:5" x14ac:dyDescent="0.25">
      <c r="A40" s="68">
        <v>104</v>
      </c>
      <c r="B40" s="16" t="s">
        <v>642</v>
      </c>
      <c r="C40" s="27">
        <v>29.1</v>
      </c>
      <c r="D40" s="74" t="s">
        <v>30</v>
      </c>
      <c r="E40" s="68">
        <v>262</v>
      </c>
    </row>
    <row r="41" spans="1:5" x14ac:dyDescent="0.25">
      <c r="A41" s="68">
        <v>105</v>
      </c>
      <c r="B41" s="16" t="s">
        <v>642</v>
      </c>
      <c r="C41" s="27">
        <v>28.8</v>
      </c>
      <c r="D41" s="74" t="s">
        <v>30</v>
      </c>
      <c r="E41" s="68">
        <v>262</v>
      </c>
    </row>
    <row r="42" spans="1:5" x14ac:dyDescent="0.25">
      <c r="A42" s="68">
        <v>106</v>
      </c>
      <c r="B42" s="16" t="s">
        <v>617</v>
      </c>
      <c r="C42" s="27">
        <v>48.5</v>
      </c>
      <c r="D42" s="74" t="s">
        <v>30</v>
      </c>
      <c r="E42" s="68">
        <v>262</v>
      </c>
    </row>
    <row r="43" spans="1:5" x14ac:dyDescent="0.25">
      <c r="A43" s="68">
        <v>107</v>
      </c>
      <c r="B43" s="16" t="s">
        <v>642</v>
      </c>
      <c r="C43" s="27">
        <v>28.9</v>
      </c>
      <c r="D43" s="74" t="s">
        <v>30</v>
      </c>
      <c r="E43" s="68">
        <v>262</v>
      </c>
    </row>
    <row r="44" spans="1:5" x14ac:dyDescent="0.25">
      <c r="A44" s="68">
        <v>108</v>
      </c>
      <c r="B44" s="16" t="s">
        <v>642</v>
      </c>
      <c r="C44" s="27">
        <v>29.1</v>
      </c>
      <c r="D44" s="74" t="s">
        <v>30</v>
      </c>
      <c r="E44" s="68">
        <v>262</v>
      </c>
    </row>
    <row r="45" spans="1:5" x14ac:dyDescent="0.25">
      <c r="A45" s="68">
        <v>109</v>
      </c>
      <c r="B45" s="16" t="s">
        <v>642</v>
      </c>
      <c r="C45" s="27">
        <v>28.9</v>
      </c>
      <c r="D45" s="74" t="s">
        <v>30</v>
      </c>
      <c r="E45" s="68">
        <v>262</v>
      </c>
    </row>
    <row r="46" spans="1:5" x14ac:dyDescent="0.25">
      <c r="A46" s="68">
        <v>110</v>
      </c>
      <c r="B46" s="16" t="s">
        <v>642</v>
      </c>
      <c r="C46" s="27">
        <v>29.1</v>
      </c>
      <c r="D46" s="74" t="s">
        <v>30</v>
      </c>
      <c r="E46" s="68">
        <v>262</v>
      </c>
    </row>
    <row r="47" spans="1:5" x14ac:dyDescent="0.25">
      <c r="A47" s="68">
        <v>111</v>
      </c>
      <c r="B47" s="16" t="s">
        <v>642</v>
      </c>
      <c r="C47" s="27">
        <v>28.9</v>
      </c>
      <c r="D47" s="74" t="s">
        <v>30</v>
      </c>
      <c r="E47" s="68">
        <v>262</v>
      </c>
    </row>
    <row r="48" spans="1:5" x14ac:dyDescent="0.25">
      <c r="A48" s="68">
        <v>112</v>
      </c>
      <c r="B48" s="16" t="s">
        <v>642</v>
      </c>
      <c r="C48" s="27">
        <v>29.1</v>
      </c>
      <c r="D48" s="74" t="s">
        <v>30</v>
      </c>
      <c r="E48" s="68">
        <v>262</v>
      </c>
    </row>
    <row r="49" spans="1:5" x14ac:dyDescent="0.25">
      <c r="A49" s="68">
        <v>113</v>
      </c>
      <c r="B49" s="16" t="s">
        <v>642</v>
      </c>
      <c r="C49" s="27">
        <v>28.9</v>
      </c>
      <c r="D49" s="74" t="s">
        <v>30</v>
      </c>
      <c r="E49" s="68">
        <v>262</v>
      </c>
    </row>
    <row r="50" spans="1:5" x14ac:dyDescent="0.25">
      <c r="A50" s="68">
        <v>114</v>
      </c>
      <c r="B50" s="16" t="s">
        <v>642</v>
      </c>
      <c r="C50" s="27">
        <v>29.1</v>
      </c>
      <c r="D50" s="74" t="s">
        <v>30</v>
      </c>
      <c r="E50" s="68">
        <v>262</v>
      </c>
    </row>
    <row r="51" spans="1:5" x14ac:dyDescent="0.25">
      <c r="A51" s="68">
        <v>115</v>
      </c>
      <c r="B51" s="16" t="s">
        <v>642</v>
      </c>
      <c r="C51" s="27">
        <v>28.9</v>
      </c>
      <c r="D51" s="74" t="s">
        <v>30</v>
      </c>
      <c r="E51" s="68">
        <v>262</v>
      </c>
    </row>
    <row r="52" spans="1:5" x14ac:dyDescent="0.25">
      <c r="A52" s="68">
        <v>116</v>
      </c>
      <c r="B52" s="16" t="s">
        <v>642</v>
      </c>
      <c r="C52" s="27">
        <v>29.1</v>
      </c>
      <c r="D52" s="74" t="s">
        <v>30</v>
      </c>
      <c r="E52" s="68">
        <v>262</v>
      </c>
    </row>
    <row r="53" spans="1:5" x14ac:dyDescent="0.25">
      <c r="A53" s="68">
        <v>117</v>
      </c>
      <c r="B53" s="16" t="s">
        <v>600</v>
      </c>
      <c r="C53" s="27">
        <v>50</v>
      </c>
      <c r="D53" s="74" t="s">
        <v>75</v>
      </c>
      <c r="E53" s="68">
        <v>262</v>
      </c>
    </row>
    <row r="54" spans="1:5" x14ac:dyDescent="0.25">
      <c r="A54" s="68" t="s">
        <v>79</v>
      </c>
      <c r="B54" s="16" t="s">
        <v>80</v>
      </c>
      <c r="C54" s="27">
        <v>19.899999999999999</v>
      </c>
      <c r="D54" s="74" t="s">
        <v>75</v>
      </c>
      <c r="E54" s="68">
        <v>262</v>
      </c>
    </row>
    <row r="55" spans="1:5" x14ac:dyDescent="0.25">
      <c r="A55" s="68">
        <v>118</v>
      </c>
      <c r="B55" s="16" t="s">
        <v>642</v>
      </c>
      <c r="C55" s="27">
        <v>10.4</v>
      </c>
      <c r="D55" s="74" t="s">
        <v>81</v>
      </c>
      <c r="E55" s="68">
        <v>262</v>
      </c>
    </row>
    <row r="56" spans="1:5" x14ac:dyDescent="0.25">
      <c r="A56" s="68">
        <v>119</v>
      </c>
      <c r="B56" s="16" t="s">
        <v>89</v>
      </c>
      <c r="C56" s="27">
        <v>20.9</v>
      </c>
      <c r="D56" s="74" t="s">
        <v>75</v>
      </c>
      <c r="E56" s="68">
        <v>262</v>
      </c>
    </row>
    <row r="57" spans="1:5" x14ac:dyDescent="0.25">
      <c r="A57" s="68">
        <v>120</v>
      </c>
      <c r="B57" s="16" t="s">
        <v>642</v>
      </c>
      <c r="C57" s="27">
        <v>10.3</v>
      </c>
      <c r="D57" s="74" t="s">
        <v>74</v>
      </c>
      <c r="E57" s="68">
        <v>262</v>
      </c>
    </row>
    <row r="58" spans="1:5" x14ac:dyDescent="0.25">
      <c r="A58" s="68">
        <v>121</v>
      </c>
      <c r="B58" s="16" t="s">
        <v>73</v>
      </c>
      <c r="C58" s="27">
        <v>5</v>
      </c>
      <c r="D58" s="74" t="s">
        <v>74</v>
      </c>
      <c r="E58" s="68">
        <v>262</v>
      </c>
    </row>
    <row r="59" spans="1:5" x14ac:dyDescent="0.25">
      <c r="A59" s="68">
        <v>122</v>
      </c>
      <c r="B59" s="16" t="s">
        <v>80</v>
      </c>
      <c r="C59" s="27">
        <v>9.6</v>
      </c>
      <c r="D59" s="74" t="s">
        <v>75</v>
      </c>
      <c r="E59" s="68">
        <v>262</v>
      </c>
    </row>
    <row r="60" spans="1:5" x14ac:dyDescent="0.25">
      <c r="A60" s="68" t="s">
        <v>82</v>
      </c>
      <c r="B60" s="16" t="s">
        <v>600</v>
      </c>
      <c r="C60" s="91">
        <v>25.4</v>
      </c>
      <c r="D60" s="74" t="s">
        <v>75</v>
      </c>
      <c r="E60" s="68">
        <v>262</v>
      </c>
    </row>
    <row r="61" spans="1:5" x14ac:dyDescent="0.25">
      <c r="A61" s="68"/>
      <c r="B61" s="16" t="s">
        <v>645</v>
      </c>
      <c r="C61" s="27">
        <v>105.9</v>
      </c>
      <c r="D61" s="74" t="s">
        <v>71</v>
      </c>
      <c r="E61" s="68">
        <v>262</v>
      </c>
    </row>
    <row r="62" spans="1:5" x14ac:dyDescent="0.25">
      <c r="A62" s="68"/>
      <c r="B62" s="16" t="s">
        <v>21</v>
      </c>
      <c r="C62" s="27">
        <v>13</v>
      </c>
      <c r="D62" s="74" t="s">
        <v>71</v>
      </c>
      <c r="E62" s="68">
        <v>262</v>
      </c>
    </row>
    <row r="63" spans="1:5" x14ac:dyDescent="0.25">
      <c r="A63" s="68"/>
      <c r="B63" s="16" t="s">
        <v>175</v>
      </c>
      <c r="C63" s="27">
        <v>10.9</v>
      </c>
      <c r="D63" s="74" t="s">
        <v>96</v>
      </c>
      <c r="E63" s="68">
        <v>262</v>
      </c>
    </row>
    <row r="64" spans="1:5" x14ac:dyDescent="0.25">
      <c r="A64" s="240" t="s">
        <v>39</v>
      </c>
      <c r="B64" s="241"/>
      <c r="C64" s="92">
        <f>SUM(C37:C63)</f>
        <v>764.5999999999998</v>
      </c>
      <c r="D64" s="75"/>
      <c r="E64" s="58"/>
    </row>
    <row r="65" spans="1:5" x14ac:dyDescent="0.25">
      <c r="A65" s="233" t="s">
        <v>40</v>
      </c>
      <c r="B65" s="234"/>
      <c r="C65" s="234"/>
      <c r="D65" s="234"/>
      <c r="E65" s="235"/>
    </row>
    <row r="66" spans="1:5" x14ac:dyDescent="0.25">
      <c r="A66" s="68">
        <v>201</v>
      </c>
      <c r="B66" s="16" t="s">
        <v>642</v>
      </c>
      <c r="C66" s="27">
        <v>29.1</v>
      </c>
      <c r="D66" s="74" t="s">
        <v>30</v>
      </c>
      <c r="E66" s="68">
        <v>262</v>
      </c>
    </row>
    <row r="67" spans="1:5" x14ac:dyDescent="0.25">
      <c r="A67" s="68">
        <v>202</v>
      </c>
      <c r="B67" s="16" t="s">
        <v>642</v>
      </c>
      <c r="C67" s="27">
        <v>28.9</v>
      </c>
      <c r="D67" s="74" t="s">
        <v>30</v>
      </c>
      <c r="E67" s="68">
        <v>262</v>
      </c>
    </row>
    <row r="68" spans="1:5" x14ac:dyDescent="0.25">
      <c r="A68" s="68">
        <v>203</v>
      </c>
      <c r="B68" s="16" t="s">
        <v>642</v>
      </c>
      <c r="C68" s="27">
        <v>28.9</v>
      </c>
      <c r="D68" s="74" t="s">
        <v>30</v>
      </c>
      <c r="E68" s="68">
        <v>262</v>
      </c>
    </row>
    <row r="69" spans="1:5" x14ac:dyDescent="0.25">
      <c r="A69" s="68">
        <v>204</v>
      </c>
      <c r="B69" s="16" t="s">
        <v>642</v>
      </c>
      <c r="C69" s="27">
        <v>29.1</v>
      </c>
      <c r="D69" s="74" t="s">
        <v>30</v>
      </c>
      <c r="E69" s="68">
        <v>262</v>
      </c>
    </row>
    <row r="70" spans="1:5" x14ac:dyDescent="0.25">
      <c r="A70" s="68">
        <v>205</v>
      </c>
      <c r="B70" s="16" t="s">
        <v>642</v>
      </c>
      <c r="C70" s="27">
        <v>28.8</v>
      </c>
      <c r="D70" s="74" t="s">
        <v>30</v>
      </c>
      <c r="E70" s="68">
        <v>262</v>
      </c>
    </row>
    <row r="71" spans="1:5" x14ac:dyDescent="0.25">
      <c r="A71" s="68">
        <v>206</v>
      </c>
      <c r="B71" s="16" t="s">
        <v>617</v>
      </c>
      <c r="C71" s="27">
        <v>48.5</v>
      </c>
      <c r="D71" s="74" t="s">
        <v>30</v>
      </c>
      <c r="E71" s="68">
        <v>262</v>
      </c>
    </row>
    <row r="72" spans="1:5" x14ac:dyDescent="0.25">
      <c r="A72" s="68">
        <v>207</v>
      </c>
      <c r="B72" s="16" t="s">
        <v>642</v>
      </c>
      <c r="C72" s="27">
        <v>28.9</v>
      </c>
      <c r="D72" s="74" t="s">
        <v>30</v>
      </c>
      <c r="E72" s="68">
        <v>262</v>
      </c>
    </row>
    <row r="73" spans="1:5" x14ac:dyDescent="0.25">
      <c r="A73" s="68">
        <v>208</v>
      </c>
      <c r="B73" s="16" t="s">
        <v>642</v>
      </c>
      <c r="C73" s="27">
        <v>29.1</v>
      </c>
      <c r="D73" s="74" t="s">
        <v>30</v>
      </c>
      <c r="E73" s="68">
        <v>262</v>
      </c>
    </row>
    <row r="74" spans="1:5" x14ac:dyDescent="0.25">
      <c r="A74" s="68">
        <v>209</v>
      </c>
      <c r="B74" s="16" t="s">
        <v>642</v>
      </c>
      <c r="C74" s="27">
        <v>28.9</v>
      </c>
      <c r="D74" s="74" t="s">
        <v>30</v>
      </c>
      <c r="E74" s="68">
        <v>262</v>
      </c>
    </row>
    <row r="75" spans="1:5" x14ac:dyDescent="0.25">
      <c r="A75" s="68">
        <v>210</v>
      </c>
      <c r="B75" s="16" t="s">
        <v>642</v>
      </c>
      <c r="C75" s="27">
        <v>29.1</v>
      </c>
      <c r="D75" s="74" t="s">
        <v>30</v>
      </c>
      <c r="E75" s="68">
        <v>262</v>
      </c>
    </row>
    <row r="76" spans="1:5" x14ac:dyDescent="0.25">
      <c r="A76" s="68">
        <v>211</v>
      </c>
      <c r="B76" s="16" t="s">
        <v>642</v>
      </c>
      <c r="C76" s="27">
        <v>28.9</v>
      </c>
      <c r="D76" s="74" t="s">
        <v>30</v>
      </c>
      <c r="E76" s="68">
        <v>262</v>
      </c>
    </row>
    <row r="77" spans="1:5" x14ac:dyDescent="0.25">
      <c r="A77" s="68">
        <v>212</v>
      </c>
      <c r="B77" s="16" t="s">
        <v>642</v>
      </c>
      <c r="C77" s="27">
        <v>29.1</v>
      </c>
      <c r="D77" s="74" t="s">
        <v>30</v>
      </c>
      <c r="E77" s="68">
        <v>262</v>
      </c>
    </row>
    <row r="78" spans="1:5" x14ac:dyDescent="0.25">
      <c r="A78" s="68">
        <v>213</v>
      </c>
      <c r="B78" s="16" t="s">
        <v>642</v>
      </c>
      <c r="C78" s="27">
        <v>28.9</v>
      </c>
      <c r="D78" s="74" t="s">
        <v>30</v>
      </c>
      <c r="E78" s="68">
        <v>262</v>
      </c>
    </row>
    <row r="79" spans="1:5" x14ac:dyDescent="0.25">
      <c r="A79" s="68">
        <v>214</v>
      </c>
      <c r="B79" s="16" t="s">
        <v>642</v>
      </c>
      <c r="C79" s="27">
        <v>29.1</v>
      </c>
      <c r="D79" s="74" t="s">
        <v>30</v>
      </c>
      <c r="E79" s="68">
        <v>262</v>
      </c>
    </row>
    <row r="80" spans="1:5" x14ac:dyDescent="0.25">
      <c r="A80" s="68">
        <v>215</v>
      </c>
      <c r="B80" s="16" t="s">
        <v>642</v>
      </c>
      <c r="C80" s="27">
        <v>28.9</v>
      </c>
      <c r="D80" s="74" t="s">
        <v>30</v>
      </c>
      <c r="E80" s="68">
        <v>262</v>
      </c>
    </row>
    <row r="81" spans="1:5" x14ac:dyDescent="0.25">
      <c r="A81" s="68">
        <v>216</v>
      </c>
      <c r="B81" s="16" t="s">
        <v>642</v>
      </c>
      <c r="C81" s="27">
        <v>29.1</v>
      </c>
      <c r="D81" s="74" t="s">
        <v>30</v>
      </c>
      <c r="E81" s="68">
        <v>262</v>
      </c>
    </row>
    <row r="82" spans="1:5" x14ac:dyDescent="0.25">
      <c r="A82" s="68">
        <v>217</v>
      </c>
      <c r="B82" s="16" t="s">
        <v>600</v>
      </c>
      <c r="C82" s="27">
        <v>50</v>
      </c>
      <c r="D82" s="74" t="s">
        <v>75</v>
      </c>
      <c r="E82" s="68">
        <v>262</v>
      </c>
    </row>
    <row r="83" spans="1:5" x14ac:dyDescent="0.25">
      <c r="A83" s="68" t="s">
        <v>83</v>
      </c>
      <c r="B83" s="16" t="s">
        <v>80</v>
      </c>
      <c r="C83" s="27">
        <v>19.899999999999999</v>
      </c>
      <c r="D83" s="74" t="s">
        <v>75</v>
      </c>
      <c r="E83" s="68">
        <v>262</v>
      </c>
    </row>
    <row r="84" spans="1:5" x14ac:dyDescent="0.25">
      <c r="A84" s="68">
        <v>218</v>
      </c>
      <c r="B84" s="16" t="s">
        <v>642</v>
      </c>
      <c r="C84" s="27">
        <v>10.4</v>
      </c>
      <c r="D84" s="74" t="s">
        <v>81</v>
      </c>
      <c r="E84" s="68">
        <v>262</v>
      </c>
    </row>
    <row r="85" spans="1:5" x14ac:dyDescent="0.25">
      <c r="A85" s="68">
        <v>219</v>
      </c>
      <c r="B85" s="16" t="s">
        <v>89</v>
      </c>
      <c r="C85" s="27">
        <v>20.9</v>
      </c>
      <c r="D85" s="74" t="s">
        <v>75</v>
      </c>
      <c r="E85" s="68">
        <v>262</v>
      </c>
    </row>
    <row r="86" spans="1:5" x14ac:dyDescent="0.25">
      <c r="A86" s="68">
        <v>220</v>
      </c>
      <c r="B86" s="16" t="s">
        <v>642</v>
      </c>
      <c r="C86" s="27">
        <v>10.3</v>
      </c>
      <c r="D86" s="74" t="s">
        <v>74</v>
      </c>
      <c r="E86" s="68">
        <v>262</v>
      </c>
    </row>
    <row r="87" spans="1:5" x14ac:dyDescent="0.25">
      <c r="A87" s="68">
        <v>221</v>
      </c>
      <c r="B87" s="16" t="s">
        <v>73</v>
      </c>
      <c r="C87" s="27">
        <v>5</v>
      </c>
      <c r="D87" s="74" t="s">
        <v>74</v>
      </c>
      <c r="E87" s="68">
        <v>262</v>
      </c>
    </row>
    <row r="88" spans="1:5" x14ac:dyDescent="0.25">
      <c r="A88" s="68">
        <v>222</v>
      </c>
      <c r="B88" s="16" t="s">
        <v>80</v>
      </c>
      <c r="C88" s="27">
        <v>9.6</v>
      </c>
      <c r="D88" s="74" t="s">
        <v>75</v>
      </c>
      <c r="E88" s="68">
        <v>262</v>
      </c>
    </row>
    <row r="89" spans="1:5" x14ac:dyDescent="0.25">
      <c r="A89" s="68" t="s">
        <v>84</v>
      </c>
      <c r="B89" s="16" t="s">
        <v>600</v>
      </c>
      <c r="C89" s="27">
        <v>25.4</v>
      </c>
      <c r="D89" s="74" t="s">
        <v>75</v>
      </c>
      <c r="E89" s="68">
        <v>262</v>
      </c>
    </row>
    <row r="90" spans="1:5" x14ac:dyDescent="0.25">
      <c r="A90" s="68"/>
      <c r="B90" s="16" t="s">
        <v>645</v>
      </c>
      <c r="C90" s="27">
        <v>106</v>
      </c>
      <c r="D90" s="74" t="s">
        <v>71</v>
      </c>
      <c r="E90" s="68">
        <v>262</v>
      </c>
    </row>
    <row r="91" spans="1:5" x14ac:dyDescent="0.25">
      <c r="A91" s="68"/>
      <c r="B91" s="16" t="s">
        <v>50</v>
      </c>
      <c r="C91" s="27">
        <v>13</v>
      </c>
      <c r="D91" s="74" t="s">
        <v>71</v>
      </c>
      <c r="E91" s="68">
        <v>262</v>
      </c>
    </row>
    <row r="92" spans="1:5" x14ac:dyDescent="0.25">
      <c r="A92" s="68"/>
      <c r="B92" s="16" t="s">
        <v>585</v>
      </c>
      <c r="C92" s="27">
        <v>10.9</v>
      </c>
      <c r="D92" s="74" t="s">
        <v>96</v>
      </c>
      <c r="E92" s="68">
        <v>262</v>
      </c>
    </row>
    <row r="93" spans="1:5" x14ac:dyDescent="0.25">
      <c r="A93" s="229" t="s">
        <v>42</v>
      </c>
      <c r="B93" s="230"/>
      <c r="C93" s="90">
        <f>SUM(C66:C92)</f>
        <v>764.69999999999982</v>
      </c>
      <c r="D93" s="20"/>
      <c r="E93" s="19"/>
    </row>
    <row r="94" spans="1:5" x14ac:dyDescent="0.25">
      <c r="A94" s="233" t="s">
        <v>43</v>
      </c>
      <c r="B94" s="234"/>
      <c r="C94" s="234"/>
      <c r="D94" s="234"/>
      <c r="E94" s="235"/>
    </row>
    <row r="95" spans="1:5" x14ac:dyDescent="0.25">
      <c r="A95" s="68">
        <v>301</v>
      </c>
      <c r="B95" s="16" t="s">
        <v>642</v>
      </c>
      <c r="C95" s="27">
        <v>29.1</v>
      </c>
      <c r="D95" s="74" t="s">
        <v>30</v>
      </c>
      <c r="E95" s="68">
        <v>268</v>
      </c>
    </row>
    <row r="96" spans="1:5" x14ac:dyDescent="0.25">
      <c r="A96" s="68">
        <v>302</v>
      </c>
      <c r="B96" s="16" t="s">
        <v>642</v>
      </c>
      <c r="C96" s="27">
        <v>28.9</v>
      </c>
      <c r="D96" s="74" t="s">
        <v>30</v>
      </c>
      <c r="E96" s="68">
        <v>268</v>
      </c>
    </row>
    <row r="97" spans="1:5" x14ac:dyDescent="0.25">
      <c r="A97" s="68">
        <v>303</v>
      </c>
      <c r="B97" s="16" t="s">
        <v>642</v>
      </c>
      <c r="C97" s="27">
        <v>28.9</v>
      </c>
      <c r="D97" s="74" t="s">
        <v>30</v>
      </c>
      <c r="E97" s="68">
        <v>268</v>
      </c>
    </row>
    <row r="98" spans="1:5" x14ac:dyDescent="0.25">
      <c r="A98" s="68">
        <v>304</v>
      </c>
      <c r="B98" s="16" t="s">
        <v>642</v>
      </c>
      <c r="C98" s="27">
        <v>29.1</v>
      </c>
      <c r="D98" s="74" t="s">
        <v>30</v>
      </c>
      <c r="E98" s="68">
        <v>268</v>
      </c>
    </row>
    <row r="99" spans="1:5" x14ac:dyDescent="0.25">
      <c r="A99" s="68">
        <v>305</v>
      </c>
      <c r="B99" s="16" t="s">
        <v>642</v>
      </c>
      <c r="C99" s="27">
        <v>28.8</v>
      </c>
      <c r="D99" s="74" t="s">
        <v>30</v>
      </c>
      <c r="E99" s="68">
        <v>268</v>
      </c>
    </row>
    <row r="100" spans="1:5" x14ac:dyDescent="0.25">
      <c r="A100" s="68">
        <v>306</v>
      </c>
      <c r="B100" s="16" t="s">
        <v>617</v>
      </c>
      <c r="C100" s="27">
        <v>48.5</v>
      </c>
      <c r="D100" s="74" t="s">
        <v>30</v>
      </c>
      <c r="E100" s="68">
        <v>268</v>
      </c>
    </row>
    <row r="101" spans="1:5" x14ac:dyDescent="0.25">
      <c r="A101" s="68">
        <v>307</v>
      </c>
      <c r="B101" s="16" t="s">
        <v>642</v>
      </c>
      <c r="C101" s="27">
        <v>28.9</v>
      </c>
      <c r="D101" s="74" t="s">
        <v>30</v>
      </c>
      <c r="E101" s="68">
        <v>268</v>
      </c>
    </row>
    <row r="102" spans="1:5" x14ac:dyDescent="0.25">
      <c r="A102" s="68">
        <v>308</v>
      </c>
      <c r="B102" s="16" t="s">
        <v>642</v>
      </c>
      <c r="C102" s="27">
        <v>29.1</v>
      </c>
      <c r="D102" s="74" t="s">
        <v>30</v>
      </c>
      <c r="E102" s="68">
        <v>268</v>
      </c>
    </row>
    <row r="103" spans="1:5" x14ac:dyDescent="0.25">
      <c r="A103" s="68">
        <v>309</v>
      </c>
      <c r="B103" s="16" t="s">
        <v>642</v>
      </c>
      <c r="C103" s="27">
        <v>28.9</v>
      </c>
      <c r="D103" s="74" t="s">
        <v>30</v>
      </c>
      <c r="E103" s="68">
        <v>268</v>
      </c>
    </row>
    <row r="104" spans="1:5" x14ac:dyDescent="0.25">
      <c r="A104" s="68">
        <v>310</v>
      </c>
      <c r="B104" s="16" t="s">
        <v>642</v>
      </c>
      <c r="C104" s="27">
        <v>29.1</v>
      </c>
      <c r="D104" s="74" t="s">
        <v>30</v>
      </c>
      <c r="E104" s="68">
        <v>268</v>
      </c>
    </row>
    <row r="105" spans="1:5" x14ac:dyDescent="0.25">
      <c r="A105" s="68">
        <v>311</v>
      </c>
      <c r="B105" s="16" t="s">
        <v>642</v>
      </c>
      <c r="C105" s="27">
        <v>28.9</v>
      </c>
      <c r="D105" s="74" t="s">
        <v>30</v>
      </c>
      <c r="E105" s="68">
        <v>268</v>
      </c>
    </row>
    <row r="106" spans="1:5" x14ac:dyDescent="0.25">
      <c r="A106" s="68">
        <v>312</v>
      </c>
      <c r="B106" s="16" t="s">
        <v>642</v>
      </c>
      <c r="C106" s="27">
        <v>29.1</v>
      </c>
      <c r="D106" s="74" t="s">
        <v>30</v>
      </c>
      <c r="E106" s="68">
        <v>268</v>
      </c>
    </row>
    <row r="107" spans="1:5" x14ac:dyDescent="0.25">
      <c r="A107" s="68">
        <v>313</v>
      </c>
      <c r="B107" s="16" t="s">
        <v>642</v>
      </c>
      <c r="C107" s="27">
        <v>28.9</v>
      </c>
      <c r="D107" s="74" t="s">
        <v>30</v>
      </c>
      <c r="E107" s="68">
        <v>268</v>
      </c>
    </row>
    <row r="108" spans="1:5" x14ac:dyDescent="0.25">
      <c r="A108" s="68">
        <v>314</v>
      </c>
      <c r="B108" s="16" t="s">
        <v>642</v>
      </c>
      <c r="C108" s="27">
        <v>29.1</v>
      </c>
      <c r="D108" s="74" t="s">
        <v>30</v>
      </c>
      <c r="E108" s="68">
        <v>268</v>
      </c>
    </row>
    <row r="109" spans="1:5" x14ac:dyDescent="0.25">
      <c r="A109" s="68">
        <v>315</v>
      </c>
      <c r="B109" s="16" t="s">
        <v>642</v>
      </c>
      <c r="C109" s="27">
        <v>28.9</v>
      </c>
      <c r="D109" s="74" t="s">
        <v>30</v>
      </c>
      <c r="E109" s="68">
        <v>268</v>
      </c>
    </row>
    <row r="110" spans="1:5" x14ac:dyDescent="0.25">
      <c r="A110" s="68">
        <v>316</v>
      </c>
      <c r="B110" s="16" t="s">
        <v>642</v>
      </c>
      <c r="C110" s="27">
        <v>29.1</v>
      </c>
      <c r="D110" s="74" t="s">
        <v>30</v>
      </c>
      <c r="E110" s="68">
        <v>268</v>
      </c>
    </row>
    <row r="111" spans="1:5" x14ac:dyDescent="0.25">
      <c r="A111" s="68">
        <v>317</v>
      </c>
      <c r="B111" s="16" t="s">
        <v>600</v>
      </c>
      <c r="C111" s="27">
        <v>50</v>
      </c>
      <c r="D111" s="74" t="s">
        <v>75</v>
      </c>
      <c r="E111" s="68">
        <v>268</v>
      </c>
    </row>
    <row r="112" spans="1:5" x14ac:dyDescent="0.25">
      <c r="A112" s="68" t="s">
        <v>85</v>
      </c>
      <c r="B112" s="16" t="s">
        <v>80</v>
      </c>
      <c r="C112" s="27">
        <v>19.899999999999999</v>
      </c>
      <c r="D112" s="74" t="s">
        <v>75</v>
      </c>
      <c r="E112" s="68">
        <v>268</v>
      </c>
    </row>
    <row r="113" spans="1:7" x14ac:dyDescent="0.25">
      <c r="A113" s="68">
        <v>318</v>
      </c>
      <c r="B113" s="16" t="s">
        <v>642</v>
      </c>
      <c r="C113" s="27">
        <v>10.4</v>
      </c>
      <c r="D113" s="74" t="s">
        <v>81</v>
      </c>
      <c r="E113" s="68">
        <v>268</v>
      </c>
    </row>
    <row r="114" spans="1:7" x14ac:dyDescent="0.25">
      <c r="A114" s="68">
        <v>319</v>
      </c>
      <c r="B114" s="16" t="s">
        <v>76</v>
      </c>
      <c r="C114" s="27">
        <v>20.9</v>
      </c>
      <c r="D114" s="74" t="s">
        <v>75</v>
      </c>
      <c r="E114" s="68">
        <v>268</v>
      </c>
    </row>
    <row r="115" spans="1:7" x14ac:dyDescent="0.25">
      <c r="A115" s="68">
        <v>320</v>
      </c>
      <c r="B115" s="16" t="s">
        <v>642</v>
      </c>
      <c r="C115" s="27">
        <v>10.3</v>
      </c>
      <c r="D115" s="74" t="s">
        <v>74</v>
      </c>
      <c r="E115" s="68">
        <v>268</v>
      </c>
    </row>
    <row r="116" spans="1:7" x14ac:dyDescent="0.25">
      <c r="A116" s="68">
        <v>321</v>
      </c>
      <c r="B116" s="16" t="s">
        <v>73</v>
      </c>
      <c r="C116" s="27">
        <v>5</v>
      </c>
      <c r="D116" s="74" t="s">
        <v>74</v>
      </c>
      <c r="E116" s="68">
        <v>268</v>
      </c>
    </row>
    <row r="117" spans="1:7" x14ac:dyDescent="0.25">
      <c r="A117" s="68">
        <v>322</v>
      </c>
      <c r="B117" s="16" t="s">
        <v>80</v>
      </c>
      <c r="C117" s="27">
        <v>9.6</v>
      </c>
      <c r="D117" s="74" t="s">
        <v>75</v>
      </c>
      <c r="E117" s="68">
        <v>268</v>
      </c>
    </row>
    <row r="118" spans="1:7" x14ac:dyDescent="0.25">
      <c r="A118" s="68" t="s">
        <v>86</v>
      </c>
      <c r="B118" s="16" t="s">
        <v>600</v>
      </c>
      <c r="C118" s="27">
        <v>25.4</v>
      </c>
      <c r="D118" s="74" t="s">
        <v>75</v>
      </c>
      <c r="E118" s="68">
        <v>268</v>
      </c>
    </row>
    <row r="119" spans="1:7" x14ac:dyDescent="0.25">
      <c r="A119" s="68"/>
      <c r="B119" s="16" t="s">
        <v>645</v>
      </c>
      <c r="C119" s="27">
        <v>106</v>
      </c>
      <c r="D119" s="74" t="s">
        <v>71</v>
      </c>
      <c r="E119" s="68">
        <v>268</v>
      </c>
    </row>
    <row r="120" spans="1:7" x14ac:dyDescent="0.25">
      <c r="A120" s="68"/>
      <c r="B120" s="16" t="s">
        <v>50</v>
      </c>
      <c r="C120" s="27">
        <v>13</v>
      </c>
      <c r="D120" s="74" t="s">
        <v>71</v>
      </c>
      <c r="E120" s="68">
        <v>268</v>
      </c>
    </row>
    <row r="121" spans="1:7" x14ac:dyDescent="0.25">
      <c r="A121" s="68"/>
      <c r="B121" s="16" t="s">
        <v>175</v>
      </c>
      <c r="C121" s="27">
        <v>10.9</v>
      </c>
      <c r="D121" s="74" t="s">
        <v>87</v>
      </c>
      <c r="E121" s="68">
        <v>268</v>
      </c>
    </row>
    <row r="122" spans="1:7" x14ac:dyDescent="0.25">
      <c r="A122" s="229" t="s">
        <v>49</v>
      </c>
      <c r="B122" s="230"/>
      <c r="C122" s="90">
        <f>SUM(C95:C121)</f>
        <v>764.69999999999982</v>
      </c>
      <c r="D122" s="20"/>
      <c r="E122" s="19"/>
    </row>
    <row r="123" spans="1:7" x14ac:dyDescent="0.25">
      <c r="A123" s="231" t="s">
        <v>6</v>
      </c>
      <c r="B123" s="232"/>
      <c r="C123" s="93">
        <f>C35+C64+C93+C122</f>
        <v>3019.9799999999996</v>
      </c>
      <c r="D123" s="22"/>
      <c r="E123" s="21"/>
      <c r="G123" s="77"/>
    </row>
    <row r="125" spans="1:7" x14ac:dyDescent="0.25">
      <c r="B125" s="13" t="s">
        <v>634</v>
      </c>
      <c r="C125" s="155">
        <f>SUBTOTAL(9,C42,C71,C100)</f>
        <v>145.5</v>
      </c>
    </row>
    <row r="126" spans="1:7" x14ac:dyDescent="0.25">
      <c r="B126" s="13" t="s">
        <v>623</v>
      </c>
      <c r="C126" s="109">
        <f>SUBTOTAL(9,C30)</f>
        <v>10.199999999999999</v>
      </c>
    </row>
    <row r="127" spans="1:7" x14ac:dyDescent="0.25">
      <c r="B127" s="13" t="s">
        <v>644</v>
      </c>
      <c r="C127" s="109">
        <f>SUBTOTAL(9,C3,C4,C5,C6,C9,C10,C11,C12,C13,C14,C15,C16,C17,C18,C20,C37,C38,C39,C40,C41,C43,C44,C45,C46,C47,C48,C49,C50,C51,C52,C55,C57,C66,C67,C68,C69,C70,C72,C73,C74,C75,C76,C77,C78,C79,C80,C81,C84,C86,C95,C96,C97,C98,C99,C101,C102,C103,C104,C105,C106,C107,C108,C109,C110,C113,C115)</f>
        <v>1807.3999999999999</v>
      </c>
    </row>
    <row r="128" spans="1:7" x14ac:dyDescent="0.25">
      <c r="B128" s="13" t="s">
        <v>624</v>
      </c>
      <c r="C128" s="109">
        <f>SUBTOTAL(9,C33,C34,C61,C62,C63,C90,C91,C92,C119,C120,C121)+59.88</f>
        <v>559.07999999999993</v>
      </c>
    </row>
    <row r="129" spans="2:3" x14ac:dyDescent="0.25">
      <c r="B129" s="108" t="s">
        <v>631</v>
      </c>
      <c r="C129" s="109">
        <f>SUBTOTAL(9,C27,C56,C85,C114)</f>
        <v>83</v>
      </c>
    </row>
    <row r="130" spans="2:3" x14ac:dyDescent="0.25">
      <c r="B130" s="108" t="s">
        <v>632</v>
      </c>
      <c r="C130" s="109">
        <f>SUBTOTAL(9,C19,C26,C29,C54,C59,C83,C88,C112,C117)</f>
        <v>103.79999999999998</v>
      </c>
    </row>
    <row r="131" spans="2:3" x14ac:dyDescent="0.25">
      <c r="B131" s="108" t="s">
        <v>635</v>
      </c>
      <c r="C131" s="109">
        <f>SUBTOTAL(9,C25,C28,C53,C60,C82,C89,C111,C118)</f>
        <v>261.3</v>
      </c>
    </row>
    <row r="132" spans="2:3" x14ac:dyDescent="0.25">
      <c r="B132" s="13" t="s">
        <v>625</v>
      </c>
      <c r="C132" s="109">
        <f>SUBTOTAL(9,C21,C23,C24,C31,C32,C58,C87,C116)</f>
        <v>49.7</v>
      </c>
    </row>
    <row r="133" spans="2:3" x14ac:dyDescent="0.25">
      <c r="C133" s="162"/>
    </row>
  </sheetData>
  <mergeCells count="9">
    <mergeCell ref="A2:E2"/>
    <mergeCell ref="A35:B35"/>
    <mergeCell ref="A36:E36"/>
    <mergeCell ref="A123:B123"/>
    <mergeCell ref="A64:B64"/>
    <mergeCell ref="A65:E65"/>
    <mergeCell ref="A93:B93"/>
    <mergeCell ref="A94:E94"/>
    <mergeCell ref="A122:B1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opLeftCell="A94" workbookViewId="0">
      <selection activeCell="G4" sqref="G4"/>
    </sheetView>
  </sheetViews>
  <sheetFormatPr defaultRowHeight="15" x14ac:dyDescent="0.25"/>
  <cols>
    <col min="1" max="1" width="17.85546875" style="56" customWidth="1"/>
    <col min="2" max="2" width="19.28515625" customWidth="1"/>
    <col min="3" max="3" width="20.42578125" style="56" customWidth="1"/>
    <col min="4" max="5" width="14.85546875" customWidth="1"/>
  </cols>
  <sheetData>
    <row r="1" spans="1:5" ht="30" customHeight="1" thickBot="1" x14ac:dyDescent="0.3">
      <c r="A1" s="79" t="s">
        <v>94</v>
      </c>
      <c r="B1" s="37" t="s">
        <v>46</v>
      </c>
      <c r="C1" s="44" t="s">
        <v>47</v>
      </c>
      <c r="D1" s="37" t="s">
        <v>48</v>
      </c>
      <c r="E1" s="52" t="s">
        <v>95</v>
      </c>
    </row>
    <row r="2" spans="1:5" x14ac:dyDescent="0.25">
      <c r="A2" s="242" t="s">
        <v>610</v>
      </c>
      <c r="B2" s="243"/>
      <c r="C2" s="243"/>
      <c r="D2" s="243"/>
      <c r="E2" s="244"/>
    </row>
    <row r="3" spans="1:5" x14ac:dyDescent="0.25">
      <c r="A3" s="18"/>
      <c r="B3" s="6" t="s">
        <v>24</v>
      </c>
      <c r="C3" s="54">
        <v>8.9499999999999993</v>
      </c>
      <c r="D3" s="6" t="s">
        <v>589</v>
      </c>
      <c r="E3" s="6">
        <v>270</v>
      </c>
    </row>
    <row r="4" spans="1:5" x14ac:dyDescent="0.25">
      <c r="A4" s="18"/>
      <c r="B4" s="6" t="s">
        <v>31</v>
      </c>
      <c r="C4" s="54">
        <v>7.73</v>
      </c>
      <c r="D4" s="6" t="s">
        <v>589</v>
      </c>
      <c r="E4" s="6">
        <v>270</v>
      </c>
    </row>
    <row r="5" spans="1:5" x14ac:dyDescent="0.25">
      <c r="A5" s="18"/>
      <c r="B5" s="6" t="s">
        <v>590</v>
      </c>
      <c r="C5" s="54">
        <v>6.84</v>
      </c>
      <c r="D5" s="6" t="s">
        <v>589</v>
      </c>
      <c r="E5" s="6">
        <v>270</v>
      </c>
    </row>
    <row r="6" spans="1:5" x14ac:dyDescent="0.25">
      <c r="A6" s="18"/>
      <c r="B6" s="6" t="s">
        <v>31</v>
      </c>
      <c r="C6" s="54">
        <v>7.01</v>
      </c>
      <c r="D6" s="6" t="s">
        <v>589</v>
      </c>
      <c r="E6" s="6">
        <v>270</v>
      </c>
    </row>
    <row r="7" spans="1:5" x14ac:dyDescent="0.25">
      <c r="A7" s="18"/>
      <c r="B7" s="6" t="s">
        <v>591</v>
      </c>
      <c r="C7" s="54">
        <v>5.08</v>
      </c>
      <c r="D7" s="6" t="s">
        <v>589</v>
      </c>
      <c r="E7" s="6">
        <v>270</v>
      </c>
    </row>
    <row r="8" spans="1:5" x14ac:dyDescent="0.25">
      <c r="A8" s="18"/>
      <c r="B8" s="6" t="s">
        <v>89</v>
      </c>
      <c r="C8" s="54">
        <v>9.6</v>
      </c>
      <c r="D8" s="6" t="s">
        <v>589</v>
      </c>
      <c r="E8" s="6">
        <v>270</v>
      </c>
    </row>
    <row r="9" spans="1:5" x14ac:dyDescent="0.25">
      <c r="A9" s="18">
        <v>101</v>
      </c>
      <c r="B9" s="6" t="s">
        <v>33</v>
      </c>
      <c r="C9" s="54">
        <v>18.2</v>
      </c>
      <c r="D9" s="6" t="s">
        <v>592</v>
      </c>
      <c r="E9" s="6">
        <v>270</v>
      </c>
    </row>
    <row r="10" spans="1:5" x14ac:dyDescent="0.25">
      <c r="A10" s="18">
        <v>102</v>
      </c>
      <c r="B10" s="6" t="s">
        <v>33</v>
      </c>
      <c r="C10" s="54">
        <v>17.18</v>
      </c>
      <c r="D10" s="6" t="s">
        <v>592</v>
      </c>
      <c r="E10" s="6">
        <v>270</v>
      </c>
    </row>
    <row r="11" spans="1:5" x14ac:dyDescent="0.25">
      <c r="A11" s="18">
        <v>103</v>
      </c>
      <c r="B11" s="6" t="s">
        <v>33</v>
      </c>
      <c r="C11" s="54">
        <v>14.47</v>
      </c>
      <c r="D11" s="6" t="s">
        <v>592</v>
      </c>
      <c r="E11" s="6">
        <v>270</v>
      </c>
    </row>
    <row r="12" spans="1:5" x14ac:dyDescent="0.25">
      <c r="A12" s="18">
        <v>104</v>
      </c>
      <c r="B12" s="6" t="s">
        <v>33</v>
      </c>
      <c r="C12" s="54">
        <v>27.02</v>
      </c>
      <c r="D12" s="6" t="s">
        <v>592</v>
      </c>
      <c r="E12" s="6">
        <v>270</v>
      </c>
    </row>
    <row r="13" spans="1:5" x14ac:dyDescent="0.25">
      <c r="A13" s="18">
        <v>105</v>
      </c>
      <c r="B13" s="6" t="s">
        <v>617</v>
      </c>
      <c r="C13" s="54">
        <v>26.54</v>
      </c>
      <c r="D13" s="6" t="s">
        <v>592</v>
      </c>
      <c r="E13" s="6">
        <v>270</v>
      </c>
    </row>
    <row r="14" spans="1:5" x14ac:dyDescent="0.25">
      <c r="A14" s="18">
        <v>106</v>
      </c>
      <c r="B14" s="6" t="s">
        <v>617</v>
      </c>
      <c r="C14" s="54">
        <v>30.38</v>
      </c>
      <c r="D14" s="6" t="s">
        <v>228</v>
      </c>
      <c r="E14" s="6">
        <v>270</v>
      </c>
    </row>
    <row r="15" spans="1:5" x14ac:dyDescent="0.25">
      <c r="A15" s="18">
        <v>107</v>
      </c>
      <c r="B15" s="6" t="s">
        <v>617</v>
      </c>
      <c r="C15" s="54">
        <v>83.08</v>
      </c>
      <c r="D15" s="6" t="s">
        <v>228</v>
      </c>
      <c r="E15" s="6">
        <v>270</v>
      </c>
    </row>
    <row r="16" spans="1:5" x14ac:dyDescent="0.25">
      <c r="A16" s="18"/>
      <c r="B16" s="6" t="s">
        <v>617</v>
      </c>
      <c r="C16" s="54">
        <v>43.3</v>
      </c>
      <c r="D16" s="6" t="s">
        <v>592</v>
      </c>
      <c r="E16" s="6">
        <v>270</v>
      </c>
    </row>
    <row r="17" spans="1:5" x14ac:dyDescent="0.25">
      <c r="A17" s="18"/>
      <c r="B17" s="6" t="s">
        <v>617</v>
      </c>
      <c r="C17" s="54">
        <v>14.95</v>
      </c>
      <c r="D17" s="6" t="s">
        <v>592</v>
      </c>
      <c r="E17" s="6">
        <v>270</v>
      </c>
    </row>
    <row r="18" spans="1:5" x14ac:dyDescent="0.25">
      <c r="A18" s="18">
        <v>108</v>
      </c>
      <c r="B18" s="6" t="s">
        <v>33</v>
      </c>
      <c r="C18" s="54">
        <v>11.6</v>
      </c>
      <c r="D18" s="6" t="s">
        <v>593</v>
      </c>
      <c r="E18" s="6">
        <v>270</v>
      </c>
    </row>
    <row r="19" spans="1:5" x14ac:dyDescent="0.25">
      <c r="A19" s="18">
        <v>109</v>
      </c>
      <c r="B19" s="6" t="s">
        <v>33</v>
      </c>
      <c r="C19" s="54">
        <v>14.62</v>
      </c>
      <c r="D19" s="6" t="s">
        <v>592</v>
      </c>
      <c r="E19" s="6">
        <v>270</v>
      </c>
    </row>
    <row r="20" spans="1:5" x14ac:dyDescent="0.25">
      <c r="A20" s="18">
        <v>110</v>
      </c>
      <c r="B20" s="6" t="s">
        <v>33</v>
      </c>
      <c r="C20" s="54">
        <v>19.559999999999999</v>
      </c>
      <c r="D20" s="6" t="s">
        <v>592</v>
      </c>
      <c r="E20" s="6">
        <v>270</v>
      </c>
    </row>
    <row r="21" spans="1:5" x14ac:dyDescent="0.25">
      <c r="A21" s="18">
        <v>111</v>
      </c>
      <c r="B21" s="6" t="s">
        <v>33</v>
      </c>
      <c r="C21" s="54">
        <v>14.41</v>
      </c>
      <c r="D21" s="6" t="s">
        <v>592</v>
      </c>
      <c r="E21" s="6">
        <v>270</v>
      </c>
    </row>
    <row r="22" spans="1:5" x14ac:dyDescent="0.25">
      <c r="A22" s="18">
        <v>112</v>
      </c>
      <c r="B22" s="6" t="s">
        <v>33</v>
      </c>
      <c r="C22" s="54">
        <v>14.51</v>
      </c>
      <c r="D22" s="6" t="s">
        <v>592</v>
      </c>
      <c r="E22" s="6">
        <v>270</v>
      </c>
    </row>
    <row r="23" spans="1:5" x14ac:dyDescent="0.25">
      <c r="A23" s="18">
        <v>113</v>
      </c>
      <c r="B23" s="6" t="s">
        <v>617</v>
      </c>
      <c r="C23" s="54">
        <v>24.53</v>
      </c>
      <c r="D23" s="6" t="s">
        <v>228</v>
      </c>
      <c r="E23" s="6">
        <v>270</v>
      </c>
    </row>
    <row r="24" spans="1:5" x14ac:dyDescent="0.25">
      <c r="A24" s="18">
        <v>114</v>
      </c>
      <c r="B24" s="6" t="s">
        <v>88</v>
      </c>
      <c r="C24" s="54">
        <v>22.68</v>
      </c>
      <c r="D24" s="6" t="s">
        <v>592</v>
      </c>
      <c r="E24" s="6">
        <v>270</v>
      </c>
    </row>
    <row r="25" spans="1:5" x14ac:dyDescent="0.25">
      <c r="A25" s="18"/>
      <c r="B25" s="6" t="s">
        <v>115</v>
      </c>
      <c r="C25" s="54">
        <v>81.489999999999995</v>
      </c>
      <c r="D25" s="6" t="s">
        <v>589</v>
      </c>
      <c r="E25" s="6">
        <v>270</v>
      </c>
    </row>
    <row r="26" spans="1:5" x14ac:dyDescent="0.25">
      <c r="A26" s="18"/>
      <c r="B26" s="6" t="s">
        <v>594</v>
      </c>
      <c r="C26" s="54">
        <v>70.989999999999995</v>
      </c>
      <c r="D26" s="6" t="s">
        <v>589</v>
      </c>
      <c r="E26" s="6">
        <v>270</v>
      </c>
    </row>
    <row r="27" spans="1:5" x14ac:dyDescent="0.25">
      <c r="A27" s="18"/>
      <c r="B27" s="6" t="s">
        <v>21</v>
      </c>
      <c r="C27" s="54">
        <v>12.34</v>
      </c>
      <c r="D27" s="6" t="s">
        <v>589</v>
      </c>
      <c r="E27" s="6">
        <v>270</v>
      </c>
    </row>
    <row r="28" spans="1:5" x14ac:dyDescent="0.25">
      <c r="A28" s="221" t="s">
        <v>611</v>
      </c>
      <c r="B28" s="222"/>
      <c r="C28" s="64">
        <f>SUM(C3:C27)</f>
        <v>607.06000000000006</v>
      </c>
      <c r="D28" s="10"/>
      <c r="E28" s="10"/>
    </row>
    <row r="29" spans="1:5" ht="15" customHeight="1" x14ac:dyDescent="0.25">
      <c r="A29" s="233" t="s">
        <v>213</v>
      </c>
      <c r="B29" s="234"/>
      <c r="C29" s="234"/>
      <c r="D29" s="234"/>
      <c r="E29" s="235"/>
    </row>
    <row r="30" spans="1:5" x14ac:dyDescent="0.25">
      <c r="A30" s="18"/>
      <c r="B30" s="6" t="s">
        <v>24</v>
      </c>
      <c r="C30" s="54">
        <v>9.39</v>
      </c>
      <c r="D30" s="6" t="s">
        <v>589</v>
      </c>
      <c r="E30" s="6">
        <v>270</v>
      </c>
    </row>
    <row r="31" spans="1:5" x14ac:dyDescent="0.25">
      <c r="A31" s="18"/>
      <c r="B31" s="6" t="s">
        <v>31</v>
      </c>
      <c r="C31" s="54">
        <v>6.69</v>
      </c>
      <c r="D31" s="6" t="s">
        <v>589</v>
      </c>
      <c r="E31" s="6">
        <v>270</v>
      </c>
    </row>
    <row r="32" spans="1:5" x14ac:dyDescent="0.25">
      <c r="A32" s="18"/>
      <c r="B32" s="6" t="s">
        <v>590</v>
      </c>
      <c r="C32" s="54">
        <v>7.2</v>
      </c>
      <c r="D32" s="6" t="s">
        <v>589</v>
      </c>
      <c r="E32" s="6">
        <v>270</v>
      </c>
    </row>
    <row r="33" spans="1:5" x14ac:dyDescent="0.25">
      <c r="A33" s="18"/>
      <c r="B33" s="6" t="s">
        <v>31</v>
      </c>
      <c r="C33" s="54">
        <v>7.94</v>
      </c>
      <c r="D33" s="6" t="s">
        <v>589</v>
      </c>
      <c r="E33" s="6">
        <v>270</v>
      </c>
    </row>
    <row r="34" spans="1:5" x14ac:dyDescent="0.25">
      <c r="A34" s="18"/>
      <c r="B34" s="6" t="s">
        <v>591</v>
      </c>
      <c r="C34" s="54">
        <v>5.12</v>
      </c>
      <c r="D34" s="6" t="s">
        <v>589</v>
      </c>
      <c r="E34" s="6">
        <v>270</v>
      </c>
    </row>
    <row r="35" spans="1:5" x14ac:dyDescent="0.25">
      <c r="A35" s="18"/>
      <c r="B35" s="6" t="s">
        <v>89</v>
      </c>
      <c r="C35" s="54">
        <v>4.68</v>
      </c>
      <c r="D35" s="6" t="s">
        <v>589</v>
      </c>
      <c r="E35" s="6">
        <v>270</v>
      </c>
    </row>
    <row r="36" spans="1:5" x14ac:dyDescent="0.25">
      <c r="A36" s="18"/>
      <c r="B36" s="6" t="s">
        <v>18</v>
      </c>
      <c r="C36" s="54">
        <v>2.74</v>
      </c>
      <c r="D36" s="6" t="s">
        <v>589</v>
      </c>
      <c r="E36" s="6">
        <v>270</v>
      </c>
    </row>
    <row r="37" spans="1:5" x14ac:dyDescent="0.25">
      <c r="A37" s="18"/>
      <c r="B37" s="6" t="s">
        <v>617</v>
      </c>
      <c r="C37" s="54">
        <v>17.87</v>
      </c>
      <c r="D37" s="6" t="s">
        <v>592</v>
      </c>
      <c r="E37" s="6">
        <v>270</v>
      </c>
    </row>
    <row r="38" spans="1:5" x14ac:dyDescent="0.25">
      <c r="A38" s="18" t="s">
        <v>595</v>
      </c>
      <c r="B38" s="6" t="s">
        <v>617</v>
      </c>
      <c r="C38" s="54">
        <v>65.650000000000006</v>
      </c>
      <c r="D38" s="6" t="s">
        <v>592</v>
      </c>
      <c r="E38" s="6">
        <v>270</v>
      </c>
    </row>
    <row r="39" spans="1:5" x14ac:dyDescent="0.25">
      <c r="A39" s="18" t="s">
        <v>596</v>
      </c>
      <c r="B39" s="6" t="s">
        <v>617</v>
      </c>
      <c r="C39" s="54">
        <v>42.39</v>
      </c>
      <c r="D39" s="6" t="s">
        <v>592</v>
      </c>
      <c r="E39" s="6">
        <v>270</v>
      </c>
    </row>
    <row r="40" spans="1:5" x14ac:dyDescent="0.25">
      <c r="A40" s="18" t="s">
        <v>597</v>
      </c>
      <c r="B40" s="6" t="s">
        <v>617</v>
      </c>
      <c r="C40" s="54">
        <v>45.23</v>
      </c>
      <c r="D40" s="6" t="s">
        <v>592</v>
      </c>
      <c r="E40" s="6">
        <v>270</v>
      </c>
    </row>
    <row r="41" spans="1:5" x14ac:dyDescent="0.25">
      <c r="A41" s="18" t="s">
        <v>598</v>
      </c>
      <c r="B41" s="6" t="s">
        <v>617</v>
      </c>
      <c r="C41" s="54">
        <v>44.04</v>
      </c>
      <c r="D41" s="6" t="s">
        <v>592</v>
      </c>
      <c r="E41" s="6">
        <v>270</v>
      </c>
    </row>
    <row r="42" spans="1:5" x14ac:dyDescent="0.25">
      <c r="A42" s="18" t="s">
        <v>599</v>
      </c>
      <c r="B42" s="6" t="s">
        <v>617</v>
      </c>
      <c r="C42" s="54">
        <v>46.3</v>
      </c>
      <c r="D42" s="6" t="s">
        <v>592</v>
      </c>
      <c r="E42" s="6">
        <v>270</v>
      </c>
    </row>
    <row r="43" spans="1:5" x14ac:dyDescent="0.25">
      <c r="A43" s="18"/>
      <c r="B43" s="6" t="s">
        <v>617</v>
      </c>
      <c r="C43" s="54">
        <v>74.89</v>
      </c>
      <c r="D43" s="6" t="s">
        <v>592</v>
      </c>
      <c r="E43" s="6">
        <v>270</v>
      </c>
    </row>
    <row r="44" spans="1:5" x14ac:dyDescent="0.25">
      <c r="A44" s="18"/>
      <c r="B44" s="6" t="s">
        <v>33</v>
      </c>
      <c r="C44" s="54">
        <v>12.28</v>
      </c>
      <c r="D44" s="6" t="s">
        <v>592</v>
      </c>
      <c r="E44" s="6">
        <v>270</v>
      </c>
    </row>
    <row r="45" spans="1:5" x14ac:dyDescent="0.25">
      <c r="A45" s="18"/>
      <c r="B45" s="6" t="s">
        <v>31</v>
      </c>
      <c r="C45" s="54">
        <v>6.91</v>
      </c>
      <c r="D45" s="6" t="s">
        <v>589</v>
      </c>
      <c r="E45" s="6">
        <v>270</v>
      </c>
    </row>
    <row r="46" spans="1:5" x14ac:dyDescent="0.25">
      <c r="A46" s="18"/>
      <c r="B46" s="6" t="s">
        <v>600</v>
      </c>
      <c r="C46" s="54">
        <v>7.12</v>
      </c>
      <c r="D46" s="6"/>
      <c r="E46" s="6">
        <v>270</v>
      </c>
    </row>
    <row r="47" spans="1:5" x14ac:dyDescent="0.25">
      <c r="A47" s="18" t="s">
        <v>601</v>
      </c>
      <c r="B47" s="6" t="s">
        <v>88</v>
      </c>
      <c r="C47" s="54">
        <v>13.57</v>
      </c>
      <c r="D47" s="6" t="s">
        <v>592</v>
      </c>
      <c r="E47" s="6">
        <v>270</v>
      </c>
    </row>
    <row r="48" spans="1:5" x14ac:dyDescent="0.25">
      <c r="A48" s="18" t="s">
        <v>602</v>
      </c>
      <c r="B48" s="6" t="s">
        <v>33</v>
      </c>
      <c r="C48" s="54">
        <v>30.7</v>
      </c>
      <c r="D48" s="6" t="s">
        <v>592</v>
      </c>
      <c r="E48" s="6">
        <v>270</v>
      </c>
    </row>
    <row r="49" spans="1:5" x14ac:dyDescent="0.25">
      <c r="A49" s="18" t="s">
        <v>602</v>
      </c>
      <c r="B49" s="6" t="s">
        <v>33</v>
      </c>
      <c r="C49" s="54">
        <v>14.36</v>
      </c>
      <c r="D49" s="6" t="s">
        <v>592</v>
      </c>
      <c r="E49" s="6">
        <v>270</v>
      </c>
    </row>
    <row r="50" spans="1:5" x14ac:dyDescent="0.25">
      <c r="A50" s="18"/>
      <c r="B50" s="6" t="s">
        <v>115</v>
      </c>
      <c r="C50" s="18"/>
      <c r="D50" s="6" t="s">
        <v>228</v>
      </c>
      <c r="E50" s="6">
        <v>270</v>
      </c>
    </row>
    <row r="51" spans="1:5" x14ac:dyDescent="0.25">
      <c r="A51" s="229" t="s">
        <v>612</v>
      </c>
      <c r="B51" s="230"/>
      <c r="C51" s="98">
        <f>SUM(C30:C50)</f>
        <v>465.07</v>
      </c>
      <c r="D51" s="10"/>
      <c r="E51" s="10"/>
    </row>
    <row r="52" spans="1:5" ht="15" customHeight="1" x14ac:dyDescent="0.25">
      <c r="A52" s="226" t="s">
        <v>35</v>
      </c>
      <c r="B52" s="227"/>
      <c r="C52" s="227"/>
      <c r="D52" s="227"/>
      <c r="E52" s="228"/>
    </row>
    <row r="53" spans="1:5" x14ac:dyDescent="0.25">
      <c r="A53" s="18"/>
      <c r="B53" s="6" t="s">
        <v>24</v>
      </c>
      <c r="C53" s="54">
        <v>8.9499999999999993</v>
      </c>
      <c r="D53" s="6" t="s">
        <v>589</v>
      </c>
      <c r="E53" s="6">
        <v>270</v>
      </c>
    </row>
    <row r="54" spans="1:5" x14ac:dyDescent="0.25">
      <c r="A54" s="18"/>
      <c r="B54" s="6" t="s">
        <v>31</v>
      </c>
      <c r="C54" s="54">
        <v>7.73</v>
      </c>
      <c r="D54" s="6" t="s">
        <v>589</v>
      </c>
      <c r="E54" s="6">
        <v>270</v>
      </c>
    </row>
    <row r="55" spans="1:5" x14ac:dyDescent="0.25">
      <c r="A55" s="18"/>
      <c r="B55" s="6" t="s">
        <v>590</v>
      </c>
      <c r="C55" s="54">
        <v>6.84</v>
      </c>
      <c r="D55" s="6" t="s">
        <v>589</v>
      </c>
      <c r="E55" s="6">
        <v>270</v>
      </c>
    </row>
    <row r="56" spans="1:5" x14ac:dyDescent="0.25">
      <c r="A56" s="18"/>
      <c r="B56" s="6" t="s">
        <v>31</v>
      </c>
      <c r="C56" s="54">
        <v>7.01</v>
      </c>
      <c r="D56" s="6" t="s">
        <v>589</v>
      </c>
      <c r="E56" s="6">
        <v>270</v>
      </c>
    </row>
    <row r="57" spans="1:5" x14ac:dyDescent="0.25">
      <c r="A57" s="18"/>
      <c r="B57" s="6" t="s">
        <v>591</v>
      </c>
      <c r="C57" s="54">
        <v>5.08</v>
      </c>
      <c r="D57" s="6" t="s">
        <v>589</v>
      </c>
      <c r="E57" s="6">
        <v>270</v>
      </c>
    </row>
    <row r="58" spans="1:5" x14ac:dyDescent="0.25">
      <c r="A58" s="18"/>
      <c r="B58" s="6" t="s">
        <v>17</v>
      </c>
      <c r="C58" s="54">
        <v>6.41</v>
      </c>
      <c r="D58" s="6" t="s">
        <v>589</v>
      </c>
      <c r="E58" s="6">
        <v>270</v>
      </c>
    </row>
    <row r="59" spans="1:5" x14ac:dyDescent="0.25">
      <c r="A59" s="18"/>
      <c r="B59" s="6" t="s">
        <v>603</v>
      </c>
      <c r="C59" s="54">
        <v>3</v>
      </c>
      <c r="D59" s="6" t="s">
        <v>589</v>
      </c>
      <c r="E59" s="6">
        <v>270</v>
      </c>
    </row>
    <row r="60" spans="1:5" x14ac:dyDescent="0.25">
      <c r="A60" s="18">
        <v>201</v>
      </c>
      <c r="B60" s="6" t="s">
        <v>33</v>
      </c>
      <c r="C60" s="54">
        <v>17.8</v>
      </c>
      <c r="D60" s="6" t="s">
        <v>592</v>
      </c>
      <c r="E60" s="6">
        <v>270</v>
      </c>
    </row>
    <row r="61" spans="1:5" x14ac:dyDescent="0.25">
      <c r="A61" s="18">
        <v>202</v>
      </c>
      <c r="B61" s="6" t="s">
        <v>33</v>
      </c>
      <c r="C61" s="54">
        <v>17.3</v>
      </c>
      <c r="D61" s="6" t="s">
        <v>592</v>
      </c>
      <c r="E61" s="6">
        <v>270</v>
      </c>
    </row>
    <row r="62" spans="1:5" x14ac:dyDescent="0.25">
      <c r="A62" s="18">
        <v>203</v>
      </c>
      <c r="B62" s="6" t="s">
        <v>617</v>
      </c>
      <c r="C62" s="54">
        <v>42.93</v>
      </c>
      <c r="D62" s="6" t="s">
        <v>592</v>
      </c>
      <c r="E62" s="6">
        <v>270</v>
      </c>
    </row>
    <row r="63" spans="1:5" x14ac:dyDescent="0.25">
      <c r="A63" s="18">
        <v>204</v>
      </c>
      <c r="B63" s="6" t="s">
        <v>617</v>
      </c>
      <c r="C63" s="54">
        <v>58.02</v>
      </c>
      <c r="D63" s="6" t="s">
        <v>592</v>
      </c>
      <c r="E63" s="6">
        <v>270</v>
      </c>
    </row>
    <row r="64" spans="1:5" x14ac:dyDescent="0.25">
      <c r="A64" s="18">
        <v>205</v>
      </c>
      <c r="B64" s="6" t="s">
        <v>617</v>
      </c>
      <c r="C64" s="54">
        <v>76.849999999999994</v>
      </c>
      <c r="D64" s="6" t="s">
        <v>592</v>
      </c>
      <c r="E64" s="6">
        <v>270</v>
      </c>
    </row>
    <row r="65" spans="1:5" x14ac:dyDescent="0.25">
      <c r="A65" s="18">
        <v>206</v>
      </c>
      <c r="B65" s="6" t="s">
        <v>617</v>
      </c>
      <c r="C65" s="54">
        <v>27.36</v>
      </c>
      <c r="D65" s="6" t="s">
        <v>228</v>
      </c>
      <c r="E65" s="6">
        <v>270</v>
      </c>
    </row>
    <row r="66" spans="1:5" x14ac:dyDescent="0.25">
      <c r="A66" s="18">
        <v>207</v>
      </c>
      <c r="B66" s="6" t="s">
        <v>617</v>
      </c>
      <c r="C66" s="54">
        <v>16.88</v>
      </c>
      <c r="D66" s="6" t="s">
        <v>592</v>
      </c>
      <c r="E66" s="6">
        <v>270</v>
      </c>
    </row>
    <row r="67" spans="1:5" x14ac:dyDescent="0.25">
      <c r="A67" s="18">
        <v>208</v>
      </c>
      <c r="B67" s="6" t="s">
        <v>33</v>
      </c>
      <c r="C67" s="54">
        <v>12.18</v>
      </c>
      <c r="D67" s="6" t="s">
        <v>228</v>
      </c>
      <c r="E67" s="6">
        <v>270</v>
      </c>
    </row>
    <row r="68" spans="1:5" x14ac:dyDescent="0.25">
      <c r="A68" s="18">
        <v>208</v>
      </c>
      <c r="B68" s="6" t="s">
        <v>33</v>
      </c>
      <c r="C68" s="54">
        <v>14.46</v>
      </c>
      <c r="D68" s="6" t="s">
        <v>228</v>
      </c>
      <c r="E68" s="6">
        <v>270</v>
      </c>
    </row>
    <row r="69" spans="1:5" x14ac:dyDescent="0.25">
      <c r="A69" s="18">
        <v>209</v>
      </c>
      <c r="B69" s="6" t="s">
        <v>33</v>
      </c>
      <c r="C69" s="54">
        <v>14.45</v>
      </c>
      <c r="D69" s="6" t="s">
        <v>592</v>
      </c>
      <c r="E69" s="6">
        <v>270</v>
      </c>
    </row>
    <row r="70" spans="1:5" x14ac:dyDescent="0.25">
      <c r="A70" s="18">
        <v>210</v>
      </c>
      <c r="B70" s="6" t="s">
        <v>33</v>
      </c>
      <c r="C70" s="54">
        <v>12.41</v>
      </c>
      <c r="D70" s="6" t="s">
        <v>592</v>
      </c>
      <c r="E70" s="6">
        <v>270</v>
      </c>
    </row>
    <row r="71" spans="1:5" x14ac:dyDescent="0.25">
      <c r="A71" s="18">
        <v>211</v>
      </c>
      <c r="B71" s="6" t="s">
        <v>33</v>
      </c>
      <c r="C71" s="54">
        <v>19.309999999999999</v>
      </c>
      <c r="D71" s="6" t="s">
        <v>228</v>
      </c>
      <c r="E71" s="6">
        <v>270</v>
      </c>
    </row>
    <row r="72" spans="1:5" x14ac:dyDescent="0.25">
      <c r="A72" s="18">
        <v>212</v>
      </c>
      <c r="B72" s="6" t="s">
        <v>617</v>
      </c>
      <c r="C72" s="54">
        <v>45.4</v>
      </c>
      <c r="D72" s="6" t="s">
        <v>593</v>
      </c>
      <c r="E72" s="6">
        <v>270</v>
      </c>
    </row>
    <row r="73" spans="1:5" x14ac:dyDescent="0.25">
      <c r="A73" s="18">
        <v>213</v>
      </c>
      <c r="B73" s="6" t="s">
        <v>617</v>
      </c>
      <c r="C73" s="54">
        <v>45.85</v>
      </c>
      <c r="D73" s="6" t="s">
        <v>592</v>
      </c>
      <c r="E73" s="6">
        <v>270</v>
      </c>
    </row>
    <row r="74" spans="1:5" x14ac:dyDescent="0.25">
      <c r="A74" s="18"/>
      <c r="B74" s="6" t="s">
        <v>115</v>
      </c>
      <c r="C74" s="54">
        <v>87.83</v>
      </c>
      <c r="D74" s="6" t="s">
        <v>589</v>
      </c>
      <c r="E74" s="6">
        <v>270</v>
      </c>
    </row>
    <row r="75" spans="1:5" x14ac:dyDescent="0.25">
      <c r="A75" s="18"/>
      <c r="B75" s="6" t="s">
        <v>594</v>
      </c>
      <c r="C75" s="54">
        <v>55.28</v>
      </c>
      <c r="D75" s="6" t="s">
        <v>589</v>
      </c>
      <c r="E75" s="6">
        <v>270</v>
      </c>
    </row>
    <row r="76" spans="1:5" x14ac:dyDescent="0.25">
      <c r="A76" s="229" t="s">
        <v>613</v>
      </c>
      <c r="B76" s="230"/>
      <c r="C76" s="64">
        <f>SUM(C53:C75)</f>
        <v>609.32999999999993</v>
      </c>
      <c r="D76" s="11"/>
      <c r="E76" s="11"/>
    </row>
    <row r="77" spans="1:5" x14ac:dyDescent="0.25">
      <c r="A77" s="233" t="s">
        <v>604</v>
      </c>
      <c r="B77" s="234"/>
      <c r="C77" s="234"/>
      <c r="D77" s="234"/>
      <c r="E77" s="235"/>
    </row>
    <row r="78" spans="1:5" x14ac:dyDescent="0.25">
      <c r="A78" s="18"/>
      <c r="B78" s="6" t="s">
        <v>24</v>
      </c>
      <c r="C78" s="54">
        <v>8.9499999999999993</v>
      </c>
      <c r="D78" s="6" t="s">
        <v>589</v>
      </c>
      <c r="E78" s="6">
        <v>270</v>
      </c>
    </row>
    <row r="79" spans="1:5" x14ac:dyDescent="0.25">
      <c r="A79" s="18"/>
      <c r="B79" s="6" t="s">
        <v>31</v>
      </c>
      <c r="C79" s="54">
        <v>7.82</v>
      </c>
      <c r="D79" s="6" t="s">
        <v>589</v>
      </c>
      <c r="E79" s="6">
        <v>270</v>
      </c>
    </row>
    <row r="80" spans="1:5" x14ac:dyDescent="0.25">
      <c r="A80" s="18"/>
      <c r="B80" s="6" t="s">
        <v>590</v>
      </c>
      <c r="C80" s="54">
        <v>6.84</v>
      </c>
      <c r="D80" s="6" t="s">
        <v>589</v>
      </c>
      <c r="E80" s="6">
        <v>270</v>
      </c>
    </row>
    <row r="81" spans="1:5" x14ac:dyDescent="0.25">
      <c r="A81" s="18"/>
      <c r="B81" s="6" t="s">
        <v>31</v>
      </c>
      <c r="C81" s="54">
        <v>7.01</v>
      </c>
      <c r="D81" s="6" t="s">
        <v>589</v>
      </c>
      <c r="E81" s="6">
        <v>270</v>
      </c>
    </row>
    <row r="82" spans="1:5" x14ac:dyDescent="0.25">
      <c r="A82" s="18"/>
      <c r="B82" s="6" t="s">
        <v>591</v>
      </c>
      <c r="C82" s="54">
        <v>4.97</v>
      </c>
      <c r="D82" s="6" t="s">
        <v>589</v>
      </c>
      <c r="E82" s="6">
        <v>270</v>
      </c>
    </row>
    <row r="83" spans="1:5" x14ac:dyDescent="0.25">
      <c r="A83" s="18"/>
      <c r="B83" s="6" t="s">
        <v>605</v>
      </c>
      <c r="C83" s="54">
        <v>3.27</v>
      </c>
      <c r="D83" s="6" t="s">
        <v>589</v>
      </c>
      <c r="E83" s="6">
        <v>270</v>
      </c>
    </row>
    <row r="84" spans="1:5" x14ac:dyDescent="0.25">
      <c r="A84" s="18"/>
      <c r="B84" s="6" t="s">
        <v>18</v>
      </c>
      <c r="C84" s="54">
        <v>2.02</v>
      </c>
      <c r="D84" s="6" t="s">
        <v>589</v>
      </c>
      <c r="E84" s="6">
        <v>270</v>
      </c>
    </row>
    <row r="85" spans="1:5" x14ac:dyDescent="0.25">
      <c r="A85" s="18"/>
      <c r="B85" s="6" t="s">
        <v>617</v>
      </c>
      <c r="C85" s="54">
        <v>30.27</v>
      </c>
      <c r="D85" s="6" t="s">
        <v>589</v>
      </c>
      <c r="E85" s="6">
        <v>270</v>
      </c>
    </row>
    <row r="86" spans="1:5" x14ac:dyDescent="0.25">
      <c r="A86" s="18">
        <v>304</v>
      </c>
      <c r="B86" s="6" t="s">
        <v>617</v>
      </c>
      <c r="C86" s="54">
        <v>327.94</v>
      </c>
      <c r="D86" s="6" t="s">
        <v>593</v>
      </c>
      <c r="E86" s="6">
        <v>270</v>
      </c>
    </row>
    <row r="87" spans="1:5" x14ac:dyDescent="0.25">
      <c r="A87" s="18" t="s">
        <v>606</v>
      </c>
      <c r="B87" s="6" t="s">
        <v>617</v>
      </c>
      <c r="C87" s="54">
        <v>13.79</v>
      </c>
      <c r="D87" s="6" t="s">
        <v>593</v>
      </c>
      <c r="E87" s="6">
        <v>270</v>
      </c>
    </row>
    <row r="88" spans="1:5" x14ac:dyDescent="0.25">
      <c r="A88" s="18">
        <v>305</v>
      </c>
      <c r="B88" s="6" t="s">
        <v>617</v>
      </c>
      <c r="C88" s="54">
        <v>49.98</v>
      </c>
      <c r="D88" s="6" t="s">
        <v>592</v>
      </c>
      <c r="E88" s="6">
        <v>270</v>
      </c>
    </row>
    <row r="89" spans="1:5" x14ac:dyDescent="0.25">
      <c r="A89" s="18">
        <v>306</v>
      </c>
      <c r="B89" s="6" t="s">
        <v>33</v>
      </c>
      <c r="C89" s="54">
        <v>14.78</v>
      </c>
      <c r="D89" s="6" t="s">
        <v>592</v>
      </c>
      <c r="E89" s="6">
        <v>270</v>
      </c>
    </row>
    <row r="90" spans="1:5" x14ac:dyDescent="0.25">
      <c r="A90" s="18">
        <v>307</v>
      </c>
      <c r="B90" s="6" t="s">
        <v>33</v>
      </c>
      <c r="C90" s="54">
        <v>14.53</v>
      </c>
      <c r="D90" s="6" t="s">
        <v>228</v>
      </c>
      <c r="E90" s="6">
        <v>270</v>
      </c>
    </row>
    <row r="91" spans="1:5" x14ac:dyDescent="0.25">
      <c r="A91" s="18">
        <v>308</v>
      </c>
      <c r="B91" s="6" t="s">
        <v>617</v>
      </c>
      <c r="C91" s="54">
        <v>30.65</v>
      </c>
      <c r="D91" s="6" t="s">
        <v>592</v>
      </c>
      <c r="E91" s="6">
        <v>270</v>
      </c>
    </row>
    <row r="92" spans="1:5" x14ac:dyDescent="0.25">
      <c r="A92" s="18"/>
      <c r="B92" s="6" t="s">
        <v>115</v>
      </c>
      <c r="C92" s="54">
        <v>39.68</v>
      </c>
      <c r="D92" s="6" t="s">
        <v>589</v>
      </c>
      <c r="E92" s="6">
        <v>270</v>
      </c>
    </row>
    <row r="93" spans="1:5" x14ac:dyDescent="0.25">
      <c r="A93" s="18"/>
      <c r="B93" s="6" t="s">
        <v>607</v>
      </c>
      <c r="C93" s="54">
        <v>55.28</v>
      </c>
      <c r="D93" s="6" t="s">
        <v>589</v>
      </c>
      <c r="E93" s="6">
        <v>270</v>
      </c>
    </row>
    <row r="94" spans="1:5" x14ac:dyDescent="0.25">
      <c r="A94" s="229" t="s">
        <v>614</v>
      </c>
      <c r="B94" s="230"/>
      <c r="C94" s="64">
        <f>SUM(C78:C93)</f>
        <v>617.78</v>
      </c>
      <c r="D94" s="11"/>
      <c r="E94" s="11"/>
    </row>
    <row r="95" spans="1:5" ht="15" customHeight="1" x14ac:dyDescent="0.25">
      <c r="A95" s="226" t="s">
        <v>608</v>
      </c>
      <c r="B95" s="227"/>
      <c r="C95" s="227"/>
      <c r="D95" s="227"/>
      <c r="E95" s="228"/>
    </row>
    <row r="96" spans="1:5" x14ac:dyDescent="0.25">
      <c r="A96" s="18"/>
      <c r="B96" s="6" t="s">
        <v>24</v>
      </c>
      <c r="C96" s="54">
        <v>11.78</v>
      </c>
      <c r="D96" s="6" t="s">
        <v>589</v>
      </c>
      <c r="E96" s="6">
        <v>270</v>
      </c>
    </row>
    <row r="97" spans="1:5" x14ac:dyDescent="0.25">
      <c r="A97" s="18"/>
      <c r="B97" s="6" t="s">
        <v>31</v>
      </c>
      <c r="C97" s="54">
        <v>6.43</v>
      </c>
      <c r="D97" s="6" t="s">
        <v>589</v>
      </c>
      <c r="E97" s="6">
        <v>270</v>
      </c>
    </row>
    <row r="98" spans="1:5" x14ac:dyDescent="0.25">
      <c r="A98" s="18"/>
      <c r="B98" s="6" t="s">
        <v>590</v>
      </c>
      <c r="C98" s="54">
        <v>11.9</v>
      </c>
      <c r="D98" s="6" t="s">
        <v>589</v>
      </c>
      <c r="E98" s="6">
        <v>270</v>
      </c>
    </row>
    <row r="99" spans="1:5" x14ac:dyDescent="0.25">
      <c r="A99" s="18"/>
      <c r="B99" s="6" t="s">
        <v>31</v>
      </c>
      <c r="C99" s="54">
        <v>4.95</v>
      </c>
      <c r="D99" s="6" t="s">
        <v>589</v>
      </c>
      <c r="E99" s="6">
        <v>270</v>
      </c>
    </row>
    <row r="100" spans="1:5" x14ac:dyDescent="0.25">
      <c r="A100" s="18"/>
      <c r="B100" s="6" t="s">
        <v>591</v>
      </c>
      <c r="C100" s="54">
        <v>5.15</v>
      </c>
      <c r="D100" s="6" t="s">
        <v>589</v>
      </c>
      <c r="E100" s="6">
        <v>270</v>
      </c>
    </row>
    <row r="101" spans="1:5" x14ac:dyDescent="0.25">
      <c r="A101" s="18"/>
      <c r="B101" s="6" t="s">
        <v>89</v>
      </c>
      <c r="C101" s="54">
        <v>5.71</v>
      </c>
      <c r="D101" s="6" t="s">
        <v>589</v>
      </c>
      <c r="E101" s="6">
        <v>270</v>
      </c>
    </row>
    <row r="102" spans="1:5" x14ac:dyDescent="0.25">
      <c r="A102" s="18"/>
      <c r="B102" s="6" t="s">
        <v>89</v>
      </c>
      <c r="C102" s="54">
        <v>3.06</v>
      </c>
      <c r="D102" s="6" t="s">
        <v>589</v>
      </c>
      <c r="E102" s="6">
        <v>270</v>
      </c>
    </row>
    <row r="103" spans="1:5" x14ac:dyDescent="0.25">
      <c r="A103" s="18"/>
      <c r="B103" s="6" t="s">
        <v>115</v>
      </c>
      <c r="C103" s="54">
        <v>26.93</v>
      </c>
      <c r="D103" s="6" t="s">
        <v>589</v>
      </c>
      <c r="E103" s="6">
        <v>270</v>
      </c>
    </row>
    <row r="104" spans="1:5" x14ac:dyDescent="0.25">
      <c r="A104" s="18"/>
      <c r="B104" s="6" t="s">
        <v>617</v>
      </c>
      <c r="C104" s="54">
        <v>26.33</v>
      </c>
      <c r="D104" s="6" t="s">
        <v>589</v>
      </c>
      <c r="E104" s="6">
        <v>270</v>
      </c>
    </row>
    <row r="105" spans="1:5" x14ac:dyDescent="0.25">
      <c r="A105" s="18"/>
      <c r="B105" s="6" t="s">
        <v>585</v>
      </c>
      <c r="C105" s="54">
        <v>4.0599999999999996</v>
      </c>
      <c r="D105" s="6" t="s">
        <v>589</v>
      </c>
      <c r="E105" s="6">
        <v>270</v>
      </c>
    </row>
    <row r="106" spans="1:5" x14ac:dyDescent="0.25">
      <c r="A106" s="18"/>
      <c r="B106" s="6" t="s">
        <v>591</v>
      </c>
      <c r="C106" s="54">
        <v>3.2</v>
      </c>
      <c r="D106" s="6" t="s">
        <v>589</v>
      </c>
      <c r="E106" s="6">
        <v>270</v>
      </c>
    </row>
    <row r="107" spans="1:5" x14ac:dyDescent="0.25">
      <c r="A107" s="18">
        <v>601</v>
      </c>
      <c r="B107" s="6" t="s">
        <v>609</v>
      </c>
      <c r="C107" s="54">
        <v>464.04</v>
      </c>
      <c r="D107" s="6" t="s">
        <v>593</v>
      </c>
      <c r="E107" s="6">
        <v>270</v>
      </c>
    </row>
    <row r="108" spans="1:5" x14ac:dyDescent="0.25">
      <c r="A108" s="18"/>
      <c r="B108" s="6" t="s">
        <v>18</v>
      </c>
      <c r="C108" s="54">
        <v>3.55</v>
      </c>
      <c r="D108" s="6" t="s">
        <v>593</v>
      </c>
      <c r="E108" s="6">
        <v>270</v>
      </c>
    </row>
    <row r="109" spans="1:5" x14ac:dyDescent="0.25">
      <c r="A109" s="18"/>
      <c r="B109" s="6" t="s">
        <v>18</v>
      </c>
      <c r="C109" s="54">
        <v>3.55</v>
      </c>
      <c r="D109" s="6" t="s">
        <v>593</v>
      </c>
      <c r="E109" s="6">
        <v>270</v>
      </c>
    </row>
    <row r="110" spans="1:5" x14ac:dyDescent="0.25">
      <c r="A110" s="229" t="s">
        <v>615</v>
      </c>
      <c r="B110" s="230"/>
      <c r="C110" s="55">
        <f>SUM(C96:C109)</f>
        <v>580.63999999999987</v>
      </c>
      <c r="D110" s="96"/>
      <c r="E110" s="96"/>
    </row>
    <row r="111" spans="1:5" x14ac:dyDescent="0.25">
      <c r="A111" s="245" t="s">
        <v>616</v>
      </c>
      <c r="B111" s="246"/>
      <c r="C111" s="100"/>
      <c r="D111" s="101"/>
      <c r="E111" s="101"/>
    </row>
    <row r="112" spans="1:5" x14ac:dyDescent="0.25">
      <c r="A112" s="105">
        <v>504</v>
      </c>
      <c r="B112" s="102" t="s">
        <v>617</v>
      </c>
      <c r="C112" s="103">
        <v>391.98</v>
      </c>
      <c r="D112" s="104" t="s">
        <v>593</v>
      </c>
      <c r="E112" s="6">
        <v>270</v>
      </c>
    </row>
    <row r="113" spans="1:5" x14ac:dyDescent="0.25">
      <c r="A113" s="229" t="s">
        <v>618</v>
      </c>
      <c r="B113" s="230"/>
      <c r="C113" s="55">
        <f>SUM(C112)</f>
        <v>391.98</v>
      </c>
      <c r="D113" s="96"/>
      <c r="E113" s="96"/>
    </row>
    <row r="114" spans="1:5" x14ac:dyDescent="0.25">
      <c r="A114" s="231" t="s">
        <v>6</v>
      </c>
      <c r="B114" s="232"/>
      <c r="C114" s="99">
        <f>SUM(C28+C51+C76+C94+C110+C112)</f>
        <v>3271.8599999999997</v>
      </c>
      <c r="D114" s="13"/>
      <c r="E114" s="13"/>
    </row>
    <row r="116" spans="1:5" x14ac:dyDescent="0.25">
      <c r="B116" s="13" t="s">
        <v>634</v>
      </c>
      <c r="C116" s="155">
        <f>SUBTOTAL(9,C13,C14,C15,C16,C17,C23,C37,C38,C39,C40,C41,C42,C43,C62,C63,C64,C65,C66,C72,C73,C85,C86,C87,C88,C91,C104,C112)</f>
        <v>1743.38</v>
      </c>
    </row>
    <row r="117" spans="1:5" x14ac:dyDescent="0.25">
      <c r="B117" s="13" t="s">
        <v>623</v>
      </c>
      <c r="C117" s="109">
        <f>SUBTOTAL(9,C9,C10,C11,C12,C18,C19,C20,C21,C22,C24,C44,C47,C48,C49,C60,C61,C67,C68,C69,C70,C71,C89,C90)</f>
        <v>382.37999999999994</v>
      </c>
    </row>
    <row r="118" spans="1:5" x14ac:dyDescent="0.25">
      <c r="B118" s="13" t="s">
        <v>624</v>
      </c>
      <c r="C118" s="109">
        <f>SUBTOTAL(9,C25,C26,C27,C50,C74,C75,C83,C92,C93,C103,C105)</f>
        <v>437.15</v>
      </c>
    </row>
    <row r="119" spans="1:5" x14ac:dyDescent="0.25">
      <c r="B119" s="108" t="s">
        <v>631</v>
      </c>
      <c r="C119" s="109">
        <f>SUBTOTAL(9,C8,C35,C58,C101,C102)</f>
        <v>29.459999999999997</v>
      </c>
    </row>
    <row r="120" spans="1:5" x14ac:dyDescent="0.25">
      <c r="B120" s="108" t="s">
        <v>632</v>
      </c>
      <c r="C120" s="109">
        <f>SUBTOTAL(9,C3,C4,C5,C6,C7,C30,C31,C32,C33,C34,C45,C53,C54,C55,C56,C57,C78,C79,C80,C81,C82,C96,C97,C98,C99,C100,C106)</f>
        <v>193.47</v>
      </c>
    </row>
    <row r="121" spans="1:5" x14ac:dyDescent="0.25">
      <c r="B121" s="108" t="s">
        <v>600</v>
      </c>
      <c r="C121" s="109">
        <f>C46</f>
        <v>7.12</v>
      </c>
    </row>
    <row r="122" spans="1:5" x14ac:dyDescent="0.25">
      <c r="B122" s="13" t="s">
        <v>625</v>
      </c>
      <c r="C122" s="109">
        <f>SUBTOTAL(9,C36,C59,C84,C108,C109)</f>
        <v>14.86</v>
      </c>
    </row>
    <row r="123" spans="1:5" x14ac:dyDescent="0.25">
      <c r="B123" s="13" t="s">
        <v>639</v>
      </c>
      <c r="C123" s="61">
        <f>SUBTOTAL(9,C107)</f>
        <v>464.04</v>
      </c>
    </row>
    <row r="124" spans="1:5" x14ac:dyDescent="0.25">
      <c r="C124" s="161">
        <f>SUM(C116:C123)</f>
        <v>3271.86</v>
      </c>
    </row>
  </sheetData>
  <mergeCells count="13">
    <mergeCell ref="A2:E2"/>
    <mergeCell ref="A28:B28"/>
    <mergeCell ref="A29:E29"/>
    <mergeCell ref="A51:B51"/>
    <mergeCell ref="A114:B114"/>
    <mergeCell ref="A52:E52"/>
    <mergeCell ref="A76:B76"/>
    <mergeCell ref="A77:E77"/>
    <mergeCell ref="A94:B94"/>
    <mergeCell ref="A95:E95"/>
    <mergeCell ref="A110:B110"/>
    <mergeCell ref="A111:B111"/>
    <mergeCell ref="A113:B1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9"/>
  <sheetViews>
    <sheetView workbookViewId="0">
      <pane ySplit="1" topLeftCell="A182" activePane="bottomLeft" state="frozen"/>
      <selection pane="bottomLeft" sqref="A1:XFD1"/>
    </sheetView>
  </sheetViews>
  <sheetFormatPr defaultRowHeight="15" x14ac:dyDescent="0.25"/>
  <cols>
    <col min="1" max="1" width="16.85546875" style="72" customWidth="1"/>
    <col min="2" max="2" width="19.7109375" style="72" customWidth="1"/>
    <col min="3" max="3" width="15.42578125" style="72" customWidth="1"/>
    <col min="4" max="4" width="15.140625" style="72" customWidth="1"/>
    <col min="5" max="5" width="15.7109375" style="72" customWidth="1"/>
    <col min="6" max="16384" width="9.140625" style="72"/>
  </cols>
  <sheetData>
    <row r="1" spans="1:5" s="81" customFormat="1" ht="30" customHeight="1" thickBot="1" x14ac:dyDescent="0.3">
      <c r="A1" s="79" t="s">
        <v>94</v>
      </c>
      <c r="B1" s="37" t="s">
        <v>46</v>
      </c>
      <c r="C1" s="44" t="s">
        <v>47</v>
      </c>
      <c r="D1" s="37" t="s">
        <v>48</v>
      </c>
      <c r="E1" s="80" t="s">
        <v>95</v>
      </c>
    </row>
    <row r="2" spans="1:5" x14ac:dyDescent="0.25">
      <c r="A2" s="223" t="s">
        <v>15</v>
      </c>
      <c r="B2" s="224"/>
      <c r="C2" s="224"/>
      <c r="D2" s="224"/>
      <c r="E2" s="225"/>
    </row>
    <row r="3" spans="1:5" s="83" customFormat="1" x14ac:dyDescent="0.25">
      <c r="A3" s="82" t="s">
        <v>399</v>
      </c>
      <c r="B3" s="16" t="s">
        <v>585</v>
      </c>
      <c r="C3" s="16">
        <v>18.61</v>
      </c>
      <c r="D3" s="16" t="s">
        <v>588</v>
      </c>
      <c r="E3" s="68">
        <v>320</v>
      </c>
    </row>
    <row r="4" spans="1:5" s="83" customFormat="1" x14ac:dyDescent="0.25">
      <c r="A4" s="82" t="s">
        <v>400</v>
      </c>
      <c r="B4" s="16" t="s">
        <v>21</v>
      </c>
      <c r="C4" s="16">
        <v>1.74</v>
      </c>
      <c r="D4" s="16" t="s">
        <v>16</v>
      </c>
      <c r="E4" s="68">
        <v>330</v>
      </c>
    </row>
    <row r="5" spans="1:5" s="83" customFormat="1" x14ac:dyDescent="0.25">
      <c r="A5" s="82" t="s">
        <v>401</v>
      </c>
      <c r="B5" s="16" t="s">
        <v>18</v>
      </c>
      <c r="C5" s="16">
        <v>3.89</v>
      </c>
      <c r="D5" s="16" t="s">
        <v>16</v>
      </c>
      <c r="E5" s="68">
        <v>230</v>
      </c>
    </row>
    <row r="6" spans="1:5" s="83" customFormat="1" x14ac:dyDescent="0.25">
      <c r="A6" s="82" t="s">
        <v>402</v>
      </c>
      <c r="B6" s="16" t="s">
        <v>89</v>
      </c>
      <c r="C6" s="16">
        <v>41.67</v>
      </c>
      <c r="D6" s="16" t="s">
        <v>16</v>
      </c>
      <c r="E6" s="68">
        <v>310</v>
      </c>
    </row>
    <row r="7" spans="1:5" s="83" customFormat="1" x14ac:dyDescent="0.25">
      <c r="A7" s="82" t="s">
        <v>403</v>
      </c>
      <c r="B7" s="16" t="s">
        <v>640</v>
      </c>
      <c r="C7" s="16">
        <v>8.07</v>
      </c>
      <c r="D7" s="16" t="s">
        <v>16</v>
      </c>
      <c r="E7" s="68">
        <v>310</v>
      </c>
    </row>
    <row r="8" spans="1:5" s="83" customFormat="1" x14ac:dyDescent="0.25">
      <c r="A8" s="82" t="s">
        <v>404</v>
      </c>
      <c r="B8" s="16" t="s">
        <v>21</v>
      </c>
      <c r="C8" s="16">
        <v>13.86</v>
      </c>
      <c r="D8" s="16" t="s">
        <v>16</v>
      </c>
      <c r="E8" s="68">
        <v>280</v>
      </c>
    </row>
    <row r="9" spans="1:5" s="83" customFormat="1" x14ac:dyDescent="0.25">
      <c r="A9" s="82" t="s">
        <v>405</v>
      </c>
      <c r="B9" s="16" t="s">
        <v>617</v>
      </c>
      <c r="C9" s="16">
        <v>82.62</v>
      </c>
      <c r="D9" s="16" t="s">
        <v>16</v>
      </c>
      <c r="E9" s="68">
        <v>320</v>
      </c>
    </row>
    <row r="10" spans="1:5" s="83" customFormat="1" x14ac:dyDescent="0.25">
      <c r="A10" s="82" t="s">
        <v>406</v>
      </c>
      <c r="B10" s="16" t="s">
        <v>648</v>
      </c>
      <c r="C10" s="16">
        <v>14.43</v>
      </c>
      <c r="D10" s="16" t="s">
        <v>16</v>
      </c>
      <c r="E10" s="68">
        <v>280</v>
      </c>
    </row>
    <row r="11" spans="1:5" s="83" customFormat="1" x14ac:dyDescent="0.25">
      <c r="A11" s="82" t="s">
        <v>407</v>
      </c>
      <c r="B11" s="16" t="s">
        <v>18</v>
      </c>
      <c r="C11" s="16">
        <v>2.57</v>
      </c>
      <c r="D11" s="16" t="s">
        <v>16</v>
      </c>
      <c r="E11" s="68">
        <v>150</v>
      </c>
    </row>
    <row r="12" spans="1:5" s="83" customFormat="1" x14ac:dyDescent="0.25">
      <c r="A12" s="82" t="s">
        <v>408</v>
      </c>
      <c r="B12" s="16" t="s">
        <v>21</v>
      </c>
      <c r="C12" s="16">
        <v>5.29</v>
      </c>
      <c r="D12" s="16" t="s">
        <v>16</v>
      </c>
      <c r="E12" s="68">
        <v>220</v>
      </c>
    </row>
    <row r="13" spans="1:5" s="83" customFormat="1" x14ac:dyDescent="0.25">
      <c r="A13" s="82" t="s">
        <v>409</v>
      </c>
      <c r="B13" s="16" t="s">
        <v>19</v>
      </c>
      <c r="C13" s="16">
        <v>9.26</v>
      </c>
      <c r="D13" s="16" t="s">
        <v>16</v>
      </c>
      <c r="E13" s="68">
        <v>220</v>
      </c>
    </row>
    <row r="14" spans="1:5" s="83" customFormat="1" x14ac:dyDescent="0.25">
      <c r="A14" s="82" t="s">
        <v>410</v>
      </c>
      <c r="B14" s="16" t="s">
        <v>20</v>
      </c>
      <c r="C14" s="16">
        <v>8.66</v>
      </c>
      <c r="D14" s="16" t="s">
        <v>16</v>
      </c>
      <c r="E14" s="68">
        <v>220</v>
      </c>
    </row>
    <row r="15" spans="1:5" s="83" customFormat="1" x14ac:dyDescent="0.25">
      <c r="A15" s="82" t="s">
        <v>411</v>
      </c>
      <c r="B15" s="16" t="s">
        <v>21</v>
      </c>
      <c r="C15" s="16">
        <v>2.54</v>
      </c>
      <c r="D15" s="16" t="s">
        <v>16</v>
      </c>
      <c r="E15" s="68">
        <v>220</v>
      </c>
    </row>
    <row r="16" spans="1:5" s="83" customFormat="1" x14ac:dyDescent="0.25">
      <c r="A16" s="82" t="s">
        <v>412</v>
      </c>
      <c r="B16" s="16" t="s">
        <v>21</v>
      </c>
      <c r="C16" s="16">
        <v>3.09</v>
      </c>
      <c r="D16" s="16" t="s">
        <v>16</v>
      </c>
      <c r="E16" s="68">
        <v>220</v>
      </c>
    </row>
    <row r="17" spans="1:5" s="83" customFormat="1" x14ac:dyDescent="0.25">
      <c r="A17" s="82" t="s">
        <v>413</v>
      </c>
      <c r="B17" s="16" t="s">
        <v>600</v>
      </c>
      <c r="C17" s="16">
        <v>3.87</v>
      </c>
      <c r="D17" s="16" t="s">
        <v>16</v>
      </c>
      <c r="E17" s="68">
        <v>220</v>
      </c>
    </row>
    <row r="18" spans="1:5" s="83" customFormat="1" x14ac:dyDescent="0.25">
      <c r="A18" s="82" t="s">
        <v>414</v>
      </c>
      <c r="B18" s="16" t="s">
        <v>115</v>
      </c>
      <c r="C18" s="16">
        <v>3.92</v>
      </c>
      <c r="D18" s="16" t="s">
        <v>16</v>
      </c>
      <c r="E18" s="68">
        <v>280</v>
      </c>
    </row>
    <row r="19" spans="1:5" s="83" customFormat="1" x14ac:dyDescent="0.25">
      <c r="A19" s="82" t="s">
        <v>415</v>
      </c>
      <c r="B19" s="16" t="s">
        <v>18</v>
      </c>
      <c r="C19" s="16">
        <v>6.05</v>
      </c>
      <c r="D19" s="16" t="s">
        <v>16</v>
      </c>
      <c r="E19" s="68">
        <v>280</v>
      </c>
    </row>
    <row r="20" spans="1:5" s="83" customFormat="1" x14ac:dyDescent="0.25">
      <c r="A20" s="82" t="s">
        <v>416</v>
      </c>
      <c r="B20" s="16" t="s">
        <v>115</v>
      </c>
      <c r="C20" s="16">
        <v>9.1199999999999992</v>
      </c>
      <c r="D20" s="16" t="s">
        <v>16</v>
      </c>
      <c r="E20" s="68">
        <v>220</v>
      </c>
    </row>
    <row r="21" spans="1:5" s="83" customFormat="1" x14ac:dyDescent="0.25">
      <c r="A21" s="82" t="s">
        <v>417</v>
      </c>
      <c r="B21" s="16" t="s">
        <v>18</v>
      </c>
      <c r="C21" s="16">
        <v>6.31</v>
      </c>
      <c r="D21" s="16" t="s">
        <v>16</v>
      </c>
      <c r="E21" s="68">
        <v>220</v>
      </c>
    </row>
    <row r="22" spans="1:5" s="83" customFormat="1" x14ac:dyDescent="0.25">
      <c r="A22" s="82" t="s">
        <v>418</v>
      </c>
      <c r="B22" s="16" t="s">
        <v>22</v>
      </c>
      <c r="C22" s="16">
        <v>12.36</v>
      </c>
      <c r="D22" s="16" t="s">
        <v>16</v>
      </c>
      <c r="E22" s="68">
        <v>220</v>
      </c>
    </row>
    <row r="23" spans="1:5" s="83" customFormat="1" x14ac:dyDescent="0.25">
      <c r="A23" s="82" t="s">
        <v>419</v>
      </c>
      <c r="B23" s="16" t="s">
        <v>18</v>
      </c>
      <c r="C23" s="16">
        <v>26.87</v>
      </c>
      <c r="D23" s="16" t="s">
        <v>16</v>
      </c>
      <c r="E23" s="68">
        <v>220</v>
      </c>
    </row>
    <row r="24" spans="1:5" x14ac:dyDescent="0.25">
      <c r="A24" s="221" t="s">
        <v>27</v>
      </c>
      <c r="B24" s="222"/>
      <c r="C24" s="7">
        <f>SUM(C3:C23)</f>
        <v>284.79999999999995</v>
      </c>
      <c r="D24" s="84"/>
      <c r="E24" s="84"/>
    </row>
    <row r="25" spans="1:5" x14ac:dyDescent="0.25">
      <c r="A25" s="233" t="s">
        <v>28</v>
      </c>
      <c r="B25" s="234"/>
      <c r="C25" s="234"/>
      <c r="D25" s="234"/>
      <c r="E25" s="235"/>
    </row>
    <row r="26" spans="1:5" x14ac:dyDescent="0.25">
      <c r="A26" s="82" t="s">
        <v>420</v>
      </c>
      <c r="B26" s="82" t="s">
        <v>585</v>
      </c>
      <c r="C26" s="85">
        <v>9.9499999999999993</v>
      </c>
      <c r="D26" s="16" t="s">
        <v>29</v>
      </c>
      <c r="E26" s="68">
        <v>320</v>
      </c>
    </row>
    <row r="27" spans="1:5" x14ac:dyDescent="0.25">
      <c r="A27" s="82" t="s">
        <v>421</v>
      </c>
      <c r="B27" s="82" t="s">
        <v>21</v>
      </c>
      <c r="C27" s="85">
        <v>7.83</v>
      </c>
      <c r="D27" s="16" t="s">
        <v>16</v>
      </c>
      <c r="E27" s="68">
        <v>320</v>
      </c>
    </row>
    <row r="28" spans="1:5" x14ac:dyDescent="0.25">
      <c r="A28" s="82" t="s">
        <v>422</v>
      </c>
      <c r="B28" s="82" t="s">
        <v>21</v>
      </c>
      <c r="C28" s="85">
        <v>15.72</v>
      </c>
      <c r="D28" s="16" t="s">
        <v>16</v>
      </c>
      <c r="E28" s="68">
        <v>320</v>
      </c>
    </row>
    <row r="29" spans="1:5" x14ac:dyDescent="0.25">
      <c r="A29" s="82" t="s">
        <v>423</v>
      </c>
      <c r="B29" s="82" t="s">
        <v>585</v>
      </c>
      <c r="C29" s="85">
        <v>6.34</v>
      </c>
      <c r="D29" s="16" t="s">
        <v>16</v>
      </c>
      <c r="E29" s="68">
        <v>2.9</v>
      </c>
    </row>
    <row r="30" spans="1:5" x14ac:dyDescent="0.25">
      <c r="A30" s="82" t="s">
        <v>424</v>
      </c>
      <c r="B30" s="82" t="s">
        <v>617</v>
      </c>
      <c r="C30" s="85">
        <v>31.14</v>
      </c>
      <c r="D30" s="16" t="s">
        <v>30</v>
      </c>
      <c r="E30" s="68">
        <v>290</v>
      </c>
    </row>
    <row r="31" spans="1:5" x14ac:dyDescent="0.25">
      <c r="A31" s="82" t="s">
        <v>425</v>
      </c>
      <c r="B31" s="82" t="s">
        <v>617</v>
      </c>
      <c r="C31" s="85">
        <v>33.979999999999997</v>
      </c>
      <c r="D31" s="16" t="s">
        <v>30</v>
      </c>
      <c r="E31" s="68">
        <v>290</v>
      </c>
    </row>
    <row r="32" spans="1:5" x14ac:dyDescent="0.25">
      <c r="A32" s="82" t="s">
        <v>426</v>
      </c>
      <c r="B32" s="82" t="s">
        <v>617</v>
      </c>
      <c r="C32" s="85">
        <v>28.38</v>
      </c>
      <c r="D32" s="16" t="s">
        <v>30</v>
      </c>
      <c r="E32" s="68">
        <v>290</v>
      </c>
    </row>
    <row r="33" spans="1:5" x14ac:dyDescent="0.25">
      <c r="A33" s="82" t="s">
        <v>427</v>
      </c>
      <c r="B33" s="82" t="s">
        <v>25</v>
      </c>
      <c r="C33" s="85">
        <v>4.49</v>
      </c>
      <c r="D33" s="16" t="s">
        <v>16</v>
      </c>
      <c r="E33" s="68">
        <v>290</v>
      </c>
    </row>
    <row r="34" spans="1:5" x14ac:dyDescent="0.25">
      <c r="A34" s="82" t="s">
        <v>428</v>
      </c>
      <c r="B34" s="82" t="s">
        <v>26</v>
      </c>
      <c r="C34" s="85">
        <v>1.85</v>
      </c>
      <c r="D34" s="16" t="s">
        <v>16</v>
      </c>
      <c r="E34" s="68">
        <v>290</v>
      </c>
    </row>
    <row r="35" spans="1:5" x14ac:dyDescent="0.25">
      <c r="A35" s="82" t="s">
        <v>429</v>
      </c>
      <c r="B35" s="82" t="s">
        <v>26</v>
      </c>
      <c r="C35" s="85">
        <v>1.65</v>
      </c>
      <c r="D35" s="16" t="s">
        <v>16</v>
      </c>
      <c r="E35" s="68">
        <v>290</v>
      </c>
    </row>
    <row r="36" spans="1:5" x14ac:dyDescent="0.25">
      <c r="A36" s="82" t="s">
        <v>430</v>
      </c>
      <c r="B36" s="82" t="s">
        <v>23</v>
      </c>
      <c r="C36" s="85">
        <v>4.4800000000000004</v>
      </c>
      <c r="D36" s="16" t="s">
        <v>16</v>
      </c>
      <c r="E36" s="68">
        <v>290</v>
      </c>
    </row>
    <row r="37" spans="1:5" x14ac:dyDescent="0.25">
      <c r="A37" s="82" t="s">
        <v>431</v>
      </c>
      <c r="B37" s="82" t="s">
        <v>24</v>
      </c>
      <c r="C37" s="85">
        <v>1.65</v>
      </c>
      <c r="D37" s="16" t="s">
        <v>16</v>
      </c>
      <c r="E37" s="68">
        <v>290</v>
      </c>
    </row>
    <row r="38" spans="1:5" x14ac:dyDescent="0.25">
      <c r="A38" s="82" t="s">
        <v>432</v>
      </c>
      <c r="B38" s="82" t="s">
        <v>24</v>
      </c>
      <c r="C38" s="85">
        <v>1.7</v>
      </c>
      <c r="D38" s="16" t="s">
        <v>16</v>
      </c>
      <c r="E38" s="68">
        <v>290</v>
      </c>
    </row>
    <row r="39" spans="1:5" x14ac:dyDescent="0.25">
      <c r="A39" s="82" t="s">
        <v>433</v>
      </c>
      <c r="B39" s="82" t="s">
        <v>21</v>
      </c>
      <c r="C39" s="85">
        <v>21.46</v>
      </c>
      <c r="D39" s="16" t="s">
        <v>16</v>
      </c>
      <c r="E39" s="68">
        <v>290</v>
      </c>
    </row>
    <row r="40" spans="1:5" x14ac:dyDescent="0.25">
      <c r="A40" s="82" t="s">
        <v>434</v>
      </c>
      <c r="B40" s="82" t="s">
        <v>21</v>
      </c>
      <c r="C40" s="85">
        <v>11.94</v>
      </c>
      <c r="D40" s="16" t="s">
        <v>16</v>
      </c>
      <c r="E40" s="68">
        <v>290</v>
      </c>
    </row>
    <row r="41" spans="1:5" x14ac:dyDescent="0.25">
      <c r="A41" s="82" t="s">
        <v>435</v>
      </c>
      <c r="B41" s="82" t="s">
        <v>21</v>
      </c>
      <c r="C41" s="85">
        <v>15.24</v>
      </c>
      <c r="D41" s="16" t="s">
        <v>16</v>
      </c>
      <c r="E41" s="68">
        <v>290</v>
      </c>
    </row>
    <row r="42" spans="1:5" x14ac:dyDescent="0.25">
      <c r="A42" s="82" t="s">
        <v>436</v>
      </c>
      <c r="B42" s="82" t="s">
        <v>21</v>
      </c>
      <c r="C42" s="85">
        <v>3.52</v>
      </c>
      <c r="D42" s="16" t="s">
        <v>16</v>
      </c>
      <c r="E42" s="68">
        <v>290</v>
      </c>
    </row>
    <row r="43" spans="1:5" x14ac:dyDescent="0.25">
      <c r="A43" s="82" t="s">
        <v>437</v>
      </c>
      <c r="B43" s="82" t="s">
        <v>32</v>
      </c>
      <c r="C43" s="85">
        <v>1.64</v>
      </c>
      <c r="D43" s="16" t="s">
        <v>16</v>
      </c>
      <c r="E43" s="68">
        <v>290</v>
      </c>
    </row>
    <row r="44" spans="1:5" x14ac:dyDescent="0.25">
      <c r="A44" s="82" t="s">
        <v>438</v>
      </c>
      <c r="B44" s="82" t="s">
        <v>37</v>
      </c>
      <c r="C44" s="85">
        <v>8.1999999999999993</v>
      </c>
      <c r="D44" s="82" t="s">
        <v>30</v>
      </c>
      <c r="E44" s="68">
        <v>290</v>
      </c>
    </row>
    <row r="45" spans="1:5" x14ac:dyDescent="0.25">
      <c r="A45" s="221" t="s">
        <v>34</v>
      </c>
      <c r="B45" s="222"/>
      <c r="C45" s="12">
        <f>SUM(C26:C44)</f>
        <v>211.16</v>
      </c>
      <c r="D45" s="84"/>
      <c r="E45" s="84"/>
    </row>
    <row r="46" spans="1:5" x14ac:dyDescent="0.25">
      <c r="A46" s="233" t="s">
        <v>35</v>
      </c>
      <c r="B46" s="234"/>
      <c r="C46" s="234"/>
      <c r="D46" s="234"/>
      <c r="E46" s="235"/>
    </row>
    <row r="47" spans="1:5" x14ac:dyDescent="0.25">
      <c r="A47" s="82" t="s">
        <v>439</v>
      </c>
      <c r="B47" s="82" t="s">
        <v>585</v>
      </c>
      <c r="C47" s="87">
        <v>11.2</v>
      </c>
      <c r="D47" s="82" t="s">
        <v>29</v>
      </c>
      <c r="E47" s="86">
        <v>320</v>
      </c>
    </row>
    <row r="48" spans="1:5" x14ac:dyDescent="0.25">
      <c r="A48" s="82" t="s">
        <v>440</v>
      </c>
      <c r="B48" s="82" t="s">
        <v>21</v>
      </c>
      <c r="C48" s="87">
        <v>38.21</v>
      </c>
      <c r="D48" s="82" t="s">
        <v>36</v>
      </c>
      <c r="E48" s="82"/>
    </row>
    <row r="49" spans="1:5" x14ac:dyDescent="0.25">
      <c r="A49" s="82" t="s">
        <v>441</v>
      </c>
      <c r="B49" s="16" t="s">
        <v>21</v>
      </c>
      <c r="C49" s="87">
        <v>30.78</v>
      </c>
      <c r="D49" s="82" t="s">
        <v>16</v>
      </c>
      <c r="E49" s="86">
        <v>320</v>
      </c>
    </row>
    <row r="50" spans="1:5" x14ac:dyDescent="0.25">
      <c r="A50" s="82" t="s">
        <v>442</v>
      </c>
      <c r="B50" s="82" t="s">
        <v>25</v>
      </c>
      <c r="C50" s="87">
        <v>5.64</v>
      </c>
      <c r="D50" s="16" t="s">
        <v>16</v>
      </c>
      <c r="E50" s="68">
        <v>290</v>
      </c>
    </row>
    <row r="51" spans="1:5" x14ac:dyDescent="0.25">
      <c r="A51" s="82" t="s">
        <v>443</v>
      </c>
      <c r="B51" s="82" t="s">
        <v>26</v>
      </c>
      <c r="C51" s="87">
        <v>1.08</v>
      </c>
      <c r="D51" s="16" t="s">
        <v>16</v>
      </c>
      <c r="E51" s="68">
        <v>290</v>
      </c>
    </row>
    <row r="52" spans="1:5" x14ac:dyDescent="0.25">
      <c r="A52" s="82" t="s">
        <v>444</v>
      </c>
      <c r="B52" s="82" t="s">
        <v>23</v>
      </c>
      <c r="C52" s="87">
        <v>3.97</v>
      </c>
      <c r="D52" s="16" t="s">
        <v>16</v>
      </c>
      <c r="E52" s="68">
        <v>290</v>
      </c>
    </row>
    <row r="53" spans="1:5" x14ac:dyDescent="0.25">
      <c r="A53" s="82" t="s">
        <v>445</v>
      </c>
      <c r="B53" s="82" t="s">
        <v>24</v>
      </c>
      <c r="C53" s="87">
        <v>1.0900000000000001</v>
      </c>
      <c r="D53" s="16" t="s">
        <v>16</v>
      </c>
      <c r="E53" s="68">
        <v>290</v>
      </c>
    </row>
    <row r="54" spans="1:5" x14ac:dyDescent="0.25">
      <c r="A54" s="82" t="s">
        <v>446</v>
      </c>
      <c r="B54" s="82" t="s">
        <v>24</v>
      </c>
      <c r="C54" s="87">
        <v>1.1599999999999999</v>
      </c>
      <c r="D54" s="16" t="s">
        <v>16</v>
      </c>
      <c r="E54" s="68">
        <v>290</v>
      </c>
    </row>
    <row r="55" spans="1:5" x14ac:dyDescent="0.25">
      <c r="A55" s="82" t="s">
        <v>447</v>
      </c>
      <c r="B55" s="82" t="s">
        <v>18</v>
      </c>
      <c r="C55" s="87">
        <v>7.77</v>
      </c>
      <c r="D55" s="16" t="s">
        <v>16</v>
      </c>
      <c r="E55" s="68">
        <v>320</v>
      </c>
    </row>
    <row r="56" spans="1:5" x14ac:dyDescent="0.25">
      <c r="A56" s="82" t="s">
        <v>448</v>
      </c>
      <c r="B56" s="82" t="s">
        <v>617</v>
      </c>
      <c r="C56" s="87">
        <v>39.979999999999997</v>
      </c>
      <c r="D56" s="16" t="s">
        <v>30</v>
      </c>
      <c r="E56" s="68">
        <v>290</v>
      </c>
    </row>
    <row r="57" spans="1:5" x14ac:dyDescent="0.25">
      <c r="A57" s="82" t="s">
        <v>449</v>
      </c>
      <c r="B57" s="82" t="s">
        <v>617</v>
      </c>
      <c r="C57" s="87">
        <v>34.89</v>
      </c>
      <c r="D57" s="16" t="s">
        <v>30</v>
      </c>
      <c r="E57" s="68">
        <v>290</v>
      </c>
    </row>
    <row r="58" spans="1:5" x14ac:dyDescent="0.25">
      <c r="A58" s="82" t="s">
        <v>450</v>
      </c>
      <c r="B58" s="82" t="s">
        <v>617</v>
      </c>
      <c r="C58" s="87">
        <v>22.44</v>
      </c>
      <c r="D58" s="16" t="s">
        <v>30</v>
      </c>
      <c r="E58" s="68">
        <v>290</v>
      </c>
    </row>
    <row r="59" spans="1:5" x14ac:dyDescent="0.25">
      <c r="A59" s="82" t="s">
        <v>451</v>
      </c>
      <c r="B59" s="82" t="s">
        <v>617</v>
      </c>
      <c r="C59" s="87">
        <v>35.380000000000003</v>
      </c>
      <c r="D59" s="16" t="s">
        <v>30</v>
      </c>
      <c r="E59" s="68">
        <v>290</v>
      </c>
    </row>
    <row r="60" spans="1:5" x14ac:dyDescent="0.25">
      <c r="A60" s="82" t="s">
        <v>452</v>
      </c>
      <c r="B60" s="82" t="s">
        <v>617</v>
      </c>
      <c r="C60" s="87">
        <v>28.55</v>
      </c>
      <c r="D60" s="16" t="s">
        <v>30</v>
      </c>
      <c r="E60" s="68">
        <v>290</v>
      </c>
    </row>
    <row r="61" spans="1:5" x14ac:dyDescent="0.25">
      <c r="A61" s="82" t="s">
        <v>453</v>
      </c>
      <c r="B61" s="82" t="s">
        <v>21</v>
      </c>
      <c r="C61" s="87">
        <v>12.73</v>
      </c>
      <c r="D61" s="16" t="s">
        <v>16</v>
      </c>
      <c r="E61" s="68">
        <v>290</v>
      </c>
    </row>
    <row r="62" spans="1:5" x14ac:dyDescent="0.25">
      <c r="A62" s="82" t="s">
        <v>454</v>
      </c>
      <c r="B62" s="82" t="s">
        <v>21</v>
      </c>
      <c r="C62" s="87">
        <v>1.72</v>
      </c>
      <c r="D62" s="16" t="s">
        <v>30</v>
      </c>
      <c r="E62" s="68">
        <v>290</v>
      </c>
    </row>
    <row r="63" spans="1:5" x14ac:dyDescent="0.25">
      <c r="A63" s="82" t="s">
        <v>455</v>
      </c>
      <c r="B63" s="82" t="s">
        <v>31</v>
      </c>
      <c r="C63" s="87">
        <v>4.13</v>
      </c>
      <c r="D63" s="16" t="s">
        <v>16</v>
      </c>
      <c r="E63" s="68">
        <v>290</v>
      </c>
    </row>
    <row r="64" spans="1:5" x14ac:dyDescent="0.25">
      <c r="A64" s="82" t="s">
        <v>456</v>
      </c>
      <c r="B64" s="82" t="s">
        <v>41</v>
      </c>
      <c r="C64" s="87">
        <v>15.61</v>
      </c>
      <c r="D64" s="16" t="s">
        <v>16</v>
      </c>
      <c r="E64" s="68">
        <v>290</v>
      </c>
    </row>
    <row r="65" spans="1:5" x14ac:dyDescent="0.25">
      <c r="A65" s="82" t="s">
        <v>457</v>
      </c>
      <c r="B65" s="82" t="s">
        <v>600</v>
      </c>
      <c r="C65" s="87">
        <v>4.74</v>
      </c>
      <c r="D65" s="16" t="s">
        <v>16</v>
      </c>
      <c r="E65" s="68">
        <v>250</v>
      </c>
    </row>
    <row r="66" spans="1:5" x14ac:dyDescent="0.25">
      <c r="A66" s="82" t="s">
        <v>458</v>
      </c>
      <c r="B66" s="82" t="s">
        <v>642</v>
      </c>
      <c r="C66" s="87">
        <v>27.9</v>
      </c>
      <c r="D66" s="16" t="s">
        <v>30</v>
      </c>
      <c r="E66" s="68">
        <v>290</v>
      </c>
    </row>
    <row r="67" spans="1:5" x14ac:dyDescent="0.25">
      <c r="A67" s="82" t="s">
        <v>459</v>
      </c>
      <c r="B67" s="82" t="s">
        <v>642</v>
      </c>
      <c r="C67" s="87">
        <v>18.09</v>
      </c>
      <c r="D67" s="16" t="s">
        <v>30</v>
      </c>
      <c r="E67" s="68">
        <v>290</v>
      </c>
    </row>
    <row r="68" spans="1:5" x14ac:dyDescent="0.25">
      <c r="A68" s="82" t="s">
        <v>460</v>
      </c>
      <c r="B68" s="82" t="s">
        <v>38</v>
      </c>
      <c r="C68" s="87">
        <v>1.96</v>
      </c>
      <c r="D68" s="16" t="s">
        <v>16</v>
      </c>
      <c r="E68" s="68">
        <v>250</v>
      </c>
    </row>
    <row r="69" spans="1:5" x14ac:dyDescent="0.25">
      <c r="A69" s="82" t="s">
        <v>461</v>
      </c>
      <c r="B69" s="82" t="s">
        <v>642</v>
      </c>
      <c r="C69" s="87">
        <v>10.85</v>
      </c>
      <c r="D69" s="16" t="s">
        <v>30</v>
      </c>
      <c r="E69" s="68">
        <v>290</v>
      </c>
    </row>
    <row r="70" spans="1:5" x14ac:dyDescent="0.25">
      <c r="A70" s="82" t="s">
        <v>462</v>
      </c>
      <c r="B70" s="82" t="s">
        <v>41</v>
      </c>
      <c r="C70" s="87">
        <v>16.55</v>
      </c>
      <c r="D70" s="16" t="s">
        <v>16</v>
      </c>
      <c r="E70" s="68">
        <v>290</v>
      </c>
    </row>
    <row r="71" spans="1:5" x14ac:dyDescent="0.25">
      <c r="A71" s="82" t="s">
        <v>463</v>
      </c>
      <c r="B71" s="82" t="s">
        <v>642</v>
      </c>
      <c r="C71" s="87">
        <v>25.91</v>
      </c>
      <c r="D71" s="16" t="s">
        <v>30</v>
      </c>
      <c r="E71" s="68">
        <v>290</v>
      </c>
    </row>
    <row r="72" spans="1:5" x14ac:dyDescent="0.25">
      <c r="A72" s="82" t="s">
        <v>464</v>
      </c>
      <c r="B72" s="82" t="s">
        <v>600</v>
      </c>
      <c r="C72" s="87">
        <v>3.27</v>
      </c>
      <c r="D72" s="82" t="s">
        <v>16</v>
      </c>
      <c r="E72" s="68">
        <v>250</v>
      </c>
    </row>
    <row r="73" spans="1:5" x14ac:dyDescent="0.25">
      <c r="A73" s="82" t="s">
        <v>465</v>
      </c>
      <c r="B73" s="82" t="s">
        <v>600</v>
      </c>
      <c r="C73" s="87">
        <v>3.36</v>
      </c>
      <c r="D73" s="82" t="s">
        <v>16</v>
      </c>
      <c r="E73" s="68">
        <v>250</v>
      </c>
    </row>
    <row r="74" spans="1:5" x14ac:dyDescent="0.25">
      <c r="A74" s="82" t="s">
        <v>466</v>
      </c>
      <c r="B74" s="82" t="s">
        <v>642</v>
      </c>
      <c r="C74" s="87">
        <v>18.25</v>
      </c>
      <c r="D74" s="82" t="s">
        <v>30</v>
      </c>
      <c r="E74" s="68">
        <v>290</v>
      </c>
    </row>
    <row r="75" spans="1:5" x14ac:dyDescent="0.25">
      <c r="A75" s="82" t="s">
        <v>467</v>
      </c>
      <c r="B75" s="82" t="s">
        <v>41</v>
      </c>
      <c r="C75" s="87">
        <v>10.64</v>
      </c>
      <c r="D75" s="16" t="s">
        <v>16</v>
      </c>
      <c r="E75" s="68">
        <v>290</v>
      </c>
    </row>
    <row r="76" spans="1:5" x14ac:dyDescent="0.25">
      <c r="A76" s="82" t="s">
        <v>468</v>
      </c>
      <c r="B76" s="82" t="s">
        <v>642</v>
      </c>
      <c r="C76" s="87">
        <v>20.39</v>
      </c>
      <c r="D76" s="82" t="s">
        <v>30</v>
      </c>
      <c r="E76" s="68">
        <v>290</v>
      </c>
    </row>
    <row r="77" spans="1:5" x14ac:dyDescent="0.25">
      <c r="A77" s="82" t="s">
        <v>469</v>
      </c>
      <c r="B77" s="82" t="s">
        <v>600</v>
      </c>
      <c r="C77" s="87">
        <v>3.17</v>
      </c>
      <c r="D77" s="82" t="s">
        <v>16</v>
      </c>
      <c r="E77" s="68">
        <v>250</v>
      </c>
    </row>
    <row r="78" spans="1:5" x14ac:dyDescent="0.25">
      <c r="A78" s="82" t="s">
        <v>470</v>
      </c>
      <c r="B78" s="82" t="s">
        <v>600</v>
      </c>
      <c r="C78" s="87">
        <v>3.84</v>
      </c>
      <c r="D78" s="82" t="s">
        <v>16</v>
      </c>
      <c r="E78" s="68">
        <v>250</v>
      </c>
    </row>
    <row r="79" spans="1:5" x14ac:dyDescent="0.25">
      <c r="A79" s="82" t="s">
        <v>471</v>
      </c>
      <c r="B79" s="82" t="s">
        <v>642</v>
      </c>
      <c r="C79" s="87">
        <v>23.7</v>
      </c>
      <c r="D79" s="82" t="s">
        <v>30</v>
      </c>
      <c r="E79" s="68">
        <v>290</v>
      </c>
    </row>
    <row r="80" spans="1:5" x14ac:dyDescent="0.25">
      <c r="A80" s="229" t="s">
        <v>39</v>
      </c>
      <c r="B80" s="230"/>
      <c r="C80" s="168">
        <f>SUM(C47:C79)</f>
        <v>488.95</v>
      </c>
      <c r="D80" s="84"/>
      <c r="E80" s="84"/>
    </row>
    <row r="81" spans="1:5" x14ac:dyDescent="0.25">
      <c r="A81" s="233" t="s">
        <v>40</v>
      </c>
      <c r="B81" s="234"/>
      <c r="C81" s="234"/>
      <c r="D81" s="234"/>
      <c r="E81" s="235"/>
    </row>
    <row r="82" spans="1:5" x14ac:dyDescent="0.25">
      <c r="A82" s="82" t="s">
        <v>472</v>
      </c>
      <c r="B82" s="82" t="s">
        <v>585</v>
      </c>
      <c r="C82" s="87">
        <v>10.38</v>
      </c>
      <c r="D82" s="82" t="s">
        <v>29</v>
      </c>
      <c r="E82" s="68">
        <v>320</v>
      </c>
    </row>
    <row r="83" spans="1:5" x14ac:dyDescent="0.25">
      <c r="A83" s="82" t="s">
        <v>473</v>
      </c>
      <c r="B83" s="82" t="s">
        <v>21</v>
      </c>
      <c r="C83" s="87">
        <v>38.36</v>
      </c>
      <c r="D83" s="82" t="s">
        <v>36</v>
      </c>
      <c r="E83" s="82"/>
    </row>
    <row r="84" spans="1:5" x14ac:dyDescent="0.25">
      <c r="A84" s="82" t="s">
        <v>474</v>
      </c>
      <c r="B84" s="82" t="s">
        <v>18</v>
      </c>
      <c r="C84" s="87">
        <v>7.77</v>
      </c>
      <c r="D84" s="82" t="s">
        <v>16</v>
      </c>
      <c r="E84" s="68">
        <v>320</v>
      </c>
    </row>
    <row r="85" spans="1:5" x14ac:dyDescent="0.25">
      <c r="A85" s="82" t="s">
        <v>475</v>
      </c>
      <c r="B85" s="82" t="s">
        <v>41</v>
      </c>
      <c r="C85" s="87">
        <v>14.7</v>
      </c>
      <c r="D85" s="16" t="s">
        <v>16</v>
      </c>
      <c r="E85" s="68">
        <v>290</v>
      </c>
    </row>
    <row r="86" spans="1:5" x14ac:dyDescent="0.25">
      <c r="A86" s="82" t="s">
        <v>476</v>
      </c>
      <c r="B86" s="82" t="s">
        <v>38</v>
      </c>
      <c r="C86" s="87">
        <v>1.47</v>
      </c>
      <c r="D86" s="16" t="s">
        <v>16</v>
      </c>
      <c r="E86" s="68">
        <v>290</v>
      </c>
    </row>
    <row r="87" spans="1:5" x14ac:dyDescent="0.25">
      <c r="A87" s="82" t="s">
        <v>477</v>
      </c>
      <c r="B87" s="82" t="s">
        <v>600</v>
      </c>
      <c r="C87" s="87">
        <v>5</v>
      </c>
      <c r="D87" s="16" t="s">
        <v>16</v>
      </c>
      <c r="E87" s="68">
        <v>290</v>
      </c>
    </row>
    <row r="88" spans="1:5" x14ac:dyDescent="0.25">
      <c r="A88" s="82" t="s">
        <v>478</v>
      </c>
      <c r="B88" s="82" t="s">
        <v>21</v>
      </c>
      <c r="C88" s="87">
        <v>2.1</v>
      </c>
      <c r="D88" s="16" t="s">
        <v>30</v>
      </c>
      <c r="E88" s="68">
        <v>290</v>
      </c>
    </row>
    <row r="89" spans="1:5" x14ac:dyDescent="0.25">
      <c r="A89" s="82" t="s">
        <v>479</v>
      </c>
      <c r="B89" s="82" t="s">
        <v>642</v>
      </c>
      <c r="C89" s="87">
        <v>18.75</v>
      </c>
      <c r="D89" s="16" t="s">
        <v>30</v>
      </c>
      <c r="E89" s="68">
        <v>290</v>
      </c>
    </row>
    <row r="90" spans="1:5" x14ac:dyDescent="0.25">
      <c r="A90" s="82" t="s">
        <v>480</v>
      </c>
      <c r="B90" s="82" t="s">
        <v>642</v>
      </c>
      <c r="C90" s="87">
        <v>19.170000000000002</v>
      </c>
      <c r="D90" s="16" t="s">
        <v>30</v>
      </c>
      <c r="E90" s="68">
        <v>290</v>
      </c>
    </row>
    <row r="91" spans="1:5" x14ac:dyDescent="0.25">
      <c r="A91" s="82" t="s">
        <v>481</v>
      </c>
      <c r="B91" s="82" t="s">
        <v>41</v>
      </c>
      <c r="C91" s="87">
        <v>15.56</v>
      </c>
      <c r="D91" s="16" t="s">
        <v>16</v>
      </c>
      <c r="E91" s="68">
        <v>290</v>
      </c>
    </row>
    <row r="92" spans="1:5" x14ac:dyDescent="0.25">
      <c r="A92" s="82" t="s">
        <v>482</v>
      </c>
      <c r="B92" s="82" t="s">
        <v>38</v>
      </c>
      <c r="C92" s="87">
        <v>1.44</v>
      </c>
      <c r="D92" s="16" t="s">
        <v>16</v>
      </c>
      <c r="E92" s="68">
        <v>290</v>
      </c>
    </row>
    <row r="93" spans="1:5" x14ac:dyDescent="0.25">
      <c r="A93" s="82" t="s">
        <v>483</v>
      </c>
      <c r="B93" s="82" t="s">
        <v>600</v>
      </c>
      <c r="C93" s="87">
        <v>5.35</v>
      </c>
      <c r="D93" s="16" t="s">
        <v>16</v>
      </c>
      <c r="E93" s="68">
        <v>290</v>
      </c>
    </row>
    <row r="94" spans="1:5" x14ac:dyDescent="0.25">
      <c r="A94" s="82" t="s">
        <v>484</v>
      </c>
      <c r="B94" s="82" t="s">
        <v>21</v>
      </c>
      <c r="C94" s="87">
        <v>1.73</v>
      </c>
      <c r="D94" s="16" t="s">
        <v>30</v>
      </c>
      <c r="E94" s="68">
        <v>290</v>
      </c>
    </row>
    <row r="95" spans="1:5" x14ac:dyDescent="0.25">
      <c r="A95" s="82" t="s">
        <v>485</v>
      </c>
      <c r="B95" s="82" t="s">
        <v>642</v>
      </c>
      <c r="C95" s="87">
        <v>20.440000000000001</v>
      </c>
      <c r="D95" s="16" t="s">
        <v>30</v>
      </c>
      <c r="E95" s="68">
        <v>290</v>
      </c>
    </row>
    <row r="96" spans="1:5" x14ac:dyDescent="0.25">
      <c r="A96" s="82" t="s">
        <v>486</v>
      </c>
      <c r="B96" s="82" t="s">
        <v>642</v>
      </c>
      <c r="C96" s="87">
        <v>25.59</v>
      </c>
      <c r="D96" s="16" t="s">
        <v>30</v>
      </c>
      <c r="E96" s="68">
        <v>290</v>
      </c>
    </row>
    <row r="97" spans="1:5" x14ac:dyDescent="0.25">
      <c r="A97" s="82" t="s">
        <v>487</v>
      </c>
      <c r="B97" s="16" t="s">
        <v>21</v>
      </c>
      <c r="C97" s="87">
        <v>3.06</v>
      </c>
      <c r="D97" s="16" t="s">
        <v>16</v>
      </c>
      <c r="E97" s="68">
        <v>290</v>
      </c>
    </row>
    <row r="98" spans="1:5" x14ac:dyDescent="0.25">
      <c r="A98" s="82" t="s">
        <v>488</v>
      </c>
      <c r="B98" s="82" t="s">
        <v>21</v>
      </c>
      <c r="C98" s="87">
        <v>3.78</v>
      </c>
      <c r="D98" s="16" t="s">
        <v>16</v>
      </c>
      <c r="E98" s="68">
        <v>290</v>
      </c>
    </row>
    <row r="99" spans="1:5" x14ac:dyDescent="0.25">
      <c r="A99" s="82" t="s">
        <v>489</v>
      </c>
      <c r="B99" s="82" t="s">
        <v>600</v>
      </c>
      <c r="C99" s="87">
        <v>3.66</v>
      </c>
      <c r="D99" s="16" t="s">
        <v>16</v>
      </c>
      <c r="E99" s="68">
        <v>290</v>
      </c>
    </row>
    <row r="100" spans="1:5" x14ac:dyDescent="0.25">
      <c r="A100" s="82" t="s">
        <v>490</v>
      </c>
      <c r="B100" s="82" t="s">
        <v>41</v>
      </c>
      <c r="C100" s="87">
        <v>7.92</v>
      </c>
      <c r="D100" s="16" t="s">
        <v>16</v>
      </c>
      <c r="E100" s="68">
        <v>290</v>
      </c>
    </row>
    <row r="101" spans="1:5" x14ac:dyDescent="0.25">
      <c r="A101" s="82" t="s">
        <v>491</v>
      </c>
      <c r="B101" s="82" t="s">
        <v>642</v>
      </c>
      <c r="C101" s="87">
        <v>16.170000000000002</v>
      </c>
      <c r="D101" s="16" t="s">
        <v>30</v>
      </c>
      <c r="E101" s="68">
        <v>290</v>
      </c>
    </row>
    <row r="102" spans="1:5" x14ac:dyDescent="0.25">
      <c r="A102" s="82" t="s">
        <v>492</v>
      </c>
      <c r="B102" s="82" t="s">
        <v>642</v>
      </c>
      <c r="C102" s="87">
        <v>27.07</v>
      </c>
      <c r="D102" s="16" t="s">
        <v>30</v>
      </c>
      <c r="E102" s="68">
        <v>290</v>
      </c>
    </row>
    <row r="103" spans="1:5" x14ac:dyDescent="0.25">
      <c r="A103" s="82" t="s">
        <v>493</v>
      </c>
      <c r="B103" s="82" t="s">
        <v>41</v>
      </c>
      <c r="C103" s="87">
        <v>4.08</v>
      </c>
      <c r="D103" s="16" t="s">
        <v>16</v>
      </c>
      <c r="E103" s="68">
        <v>290</v>
      </c>
    </row>
    <row r="104" spans="1:5" x14ac:dyDescent="0.25">
      <c r="A104" s="82" t="s">
        <v>494</v>
      </c>
      <c r="B104" s="82" t="s">
        <v>600</v>
      </c>
      <c r="C104" s="87">
        <v>4.3</v>
      </c>
      <c r="D104" s="16" t="s">
        <v>16</v>
      </c>
      <c r="E104" s="68">
        <v>290</v>
      </c>
    </row>
    <row r="105" spans="1:5" x14ac:dyDescent="0.25">
      <c r="A105" s="82" t="s">
        <v>495</v>
      </c>
      <c r="B105" s="82" t="s">
        <v>642</v>
      </c>
      <c r="C105" s="87">
        <v>31.1</v>
      </c>
      <c r="D105" s="16" t="s">
        <v>30</v>
      </c>
      <c r="E105" s="68">
        <v>290</v>
      </c>
    </row>
    <row r="106" spans="1:5" x14ac:dyDescent="0.25">
      <c r="A106" s="82" t="s">
        <v>496</v>
      </c>
      <c r="B106" s="82" t="s">
        <v>41</v>
      </c>
      <c r="C106" s="87">
        <v>16.36</v>
      </c>
      <c r="D106" s="16" t="s">
        <v>16</v>
      </c>
      <c r="E106" s="68">
        <v>290</v>
      </c>
    </row>
    <row r="107" spans="1:5" x14ac:dyDescent="0.25">
      <c r="A107" s="82" t="s">
        <v>497</v>
      </c>
      <c r="B107" s="82" t="s">
        <v>600</v>
      </c>
      <c r="C107" s="87">
        <v>5.31</v>
      </c>
      <c r="D107" s="82" t="s">
        <v>16</v>
      </c>
      <c r="E107" s="68">
        <v>290</v>
      </c>
    </row>
    <row r="108" spans="1:5" x14ac:dyDescent="0.25">
      <c r="A108" s="82" t="s">
        <v>498</v>
      </c>
      <c r="B108" s="82" t="s">
        <v>642</v>
      </c>
      <c r="C108" s="87">
        <v>29.44</v>
      </c>
      <c r="D108" s="82" t="s">
        <v>30</v>
      </c>
      <c r="E108" s="68">
        <v>290</v>
      </c>
    </row>
    <row r="109" spans="1:5" x14ac:dyDescent="0.25">
      <c r="A109" s="82" t="s">
        <v>499</v>
      </c>
      <c r="B109" s="82" t="s">
        <v>642</v>
      </c>
      <c r="C109" s="87">
        <v>19.13</v>
      </c>
      <c r="D109" s="82" t="s">
        <v>30</v>
      </c>
      <c r="E109" s="68">
        <v>290</v>
      </c>
    </row>
    <row r="110" spans="1:5" x14ac:dyDescent="0.25">
      <c r="A110" s="82" t="s">
        <v>500</v>
      </c>
      <c r="B110" s="82" t="s">
        <v>38</v>
      </c>
      <c r="C110" s="87">
        <v>1.93</v>
      </c>
      <c r="D110" s="16" t="s">
        <v>16</v>
      </c>
      <c r="E110" s="68">
        <v>290</v>
      </c>
    </row>
    <row r="111" spans="1:5" x14ac:dyDescent="0.25">
      <c r="A111" s="82" t="s">
        <v>501</v>
      </c>
      <c r="B111" s="82" t="s">
        <v>642</v>
      </c>
      <c r="C111" s="87">
        <v>11.52</v>
      </c>
      <c r="D111" s="82" t="s">
        <v>30</v>
      </c>
      <c r="E111" s="68">
        <v>290</v>
      </c>
    </row>
    <row r="112" spans="1:5" x14ac:dyDescent="0.25">
      <c r="A112" s="82" t="s">
        <v>502</v>
      </c>
      <c r="B112" s="82" t="s">
        <v>41</v>
      </c>
      <c r="C112" s="87">
        <v>17.13</v>
      </c>
      <c r="D112" s="82" t="s">
        <v>16</v>
      </c>
      <c r="E112" s="68">
        <v>290</v>
      </c>
    </row>
    <row r="113" spans="1:5" x14ac:dyDescent="0.25">
      <c r="A113" s="82" t="s">
        <v>503</v>
      </c>
      <c r="B113" s="82" t="s">
        <v>642</v>
      </c>
      <c r="C113" s="87">
        <v>28.73</v>
      </c>
      <c r="D113" s="82" t="s">
        <v>30</v>
      </c>
      <c r="E113" s="68">
        <v>290</v>
      </c>
    </row>
    <row r="114" spans="1:5" x14ac:dyDescent="0.25">
      <c r="A114" s="82" t="s">
        <v>504</v>
      </c>
      <c r="B114" s="82" t="s">
        <v>600</v>
      </c>
      <c r="C114" s="87">
        <v>3.77</v>
      </c>
      <c r="D114" s="82" t="s">
        <v>16</v>
      </c>
      <c r="E114" s="68">
        <v>290</v>
      </c>
    </row>
    <row r="115" spans="1:5" x14ac:dyDescent="0.25">
      <c r="A115" s="82" t="s">
        <v>505</v>
      </c>
      <c r="B115" s="82" t="s">
        <v>600</v>
      </c>
      <c r="C115" s="87">
        <v>3.94</v>
      </c>
      <c r="D115" s="82" t="s">
        <v>16</v>
      </c>
      <c r="E115" s="68">
        <v>290</v>
      </c>
    </row>
    <row r="116" spans="1:5" x14ac:dyDescent="0.25">
      <c r="A116" s="82" t="s">
        <v>506</v>
      </c>
      <c r="B116" s="82" t="s">
        <v>642</v>
      </c>
      <c r="C116" s="87">
        <v>19.57</v>
      </c>
      <c r="D116" s="82" t="s">
        <v>30</v>
      </c>
      <c r="E116" s="68">
        <v>290</v>
      </c>
    </row>
    <row r="117" spans="1:5" x14ac:dyDescent="0.25">
      <c r="A117" s="82" t="s">
        <v>507</v>
      </c>
      <c r="B117" s="82" t="s">
        <v>41</v>
      </c>
      <c r="C117" s="87">
        <v>11.86</v>
      </c>
      <c r="D117" s="82" t="s">
        <v>16</v>
      </c>
      <c r="E117" s="68">
        <v>290</v>
      </c>
    </row>
    <row r="118" spans="1:5" x14ac:dyDescent="0.25">
      <c r="A118" s="82" t="s">
        <v>508</v>
      </c>
      <c r="B118" s="82" t="s">
        <v>642</v>
      </c>
      <c r="C118" s="87">
        <v>21.61</v>
      </c>
      <c r="D118" s="82" t="s">
        <v>30</v>
      </c>
      <c r="E118" s="68">
        <v>290</v>
      </c>
    </row>
    <row r="119" spans="1:5" x14ac:dyDescent="0.25">
      <c r="A119" s="82" t="s">
        <v>509</v>
      </c>
      <c r="B119" s="82" t="s">
        <v>600</v>
      </c>
      <c r="C119" s="87">
        <v>3.19</v>
      </c>
      <c r="D119" s="82" t="s">
        <v>16</v>
      </c>
      <c r="E119" s="68">
        <v>290</v>
      </c>
    </row>
    <row r="120" spans="1:5" x14ac:dyDescent="0.25">
      <c r="A120" s="82" t="s">
        <v>510</v>
      </c>
      <c r="B120" s="82" t="s">
        <v>600</v>
      </c>
      <c r="C120" s="87">
        <v>3.85</v>
      </c>
      <c r="D120" s="16" t="s">
        <v>16</v>
      </c>
      <c r="E120" s="68">
        <v>290</v>
      </c>
    </row>
    <row r="121" spans="1:5" x14ac:dyDescent="0.25">
      <c r="A121" s="82" t="s">
        <v>511</v>
      </c>
      <c r="B121" s="82" t="s">
        <v>642</v>
      </c>
      <c r="C121" s="87">
        <v>24.4</v>
      </c>
      <c r="D121" s="16" t="s">
        <v>30</v>
      </c>
      <c r="E121" s="68">
        <v>290</v>
      </c>
    </row>
    <row r="122" spans="1:5" x14ac:dyDescent="0.25">
      <c r="A122" s="229" t="s">
        <v>42</v>
      </c>
      <c r="B122" s="230"/>
      <c r="C122" s="12">
        <f>SUM(C82:C121)</f>
        <v>510.69</v>
      </c>
      <c r="D122" s="11"/>
      <c r="E122" s="11"/>
    </row>
    <row r="123" spans="1:5" x14ac:dyDescent="0.25">
      <c r="A123" s="233" t="s">
        <v>43</v>
      </c>
      <c r="B123" s="234"/>
      <c r="C123" s="234"/>
      <c r="D123" s="234"/>
      <c r="E123" s="235"/>
    </row>
    <row r="124" spans="1:5" x14ac:dyDescent="0.25">
      <c r="A124" s="82" t="s">
        <v>512</v>
      </c>
      <c r="B124" s="82" t="s">
        <v>585</v>
      </c>
      <c r="C124" s="85">
        <v>11.13</v>
      </c>
      <c r="D124" s="82" t="s">
        <v>29</v>
      </c>
      <c r="E124" s="73" t="s">
        <v>649</v>
      </c>
    </row>
    <row r="125" spans="1:5" x14ac:dyDescent="0.25">
      <c r="A125" s="82" t="s">
        <v>513</v>
      </c>
      <c r="B125" s="82" t="s">
        <v>21</v>
      </c>
      <c r="C125" s="85">
        <v>19.260000000000002</v>
      </c>
      <c r="D125" s="82" t="s">
        <v>36</v>
      </c>
      <c r="E125" s="82"/>
    </row>
    <row r="126" spans="1:5" x14ac:dyDescent="0.25">
      <c r="A126" s="82" t="s">
        <v>514</v>
      </c>
      <c r="B126" s="82" t="s">
        <v>21</v>
      </c>
      <c r="C126" s="85">
        <v>22.56</v>
      </c>
      <c r="D126" s="82" t="s">
        <v>36</v>
      </c>
      <c r="E126" s="82"/>
    </row>
    <row r="127" spans="1:5" x14ac:dyDescent="0.25">
      <c r="A127" s="82" t="s">
        <v>515</v>
      </c>
      <c r="B127" s="82" t="s">
        <v>41</v>
      </c>
      <c r="C127" s="85">
        <v>12.85</v>
      </c>
      <c r="D127" s="16" t="s">
        <v>16</v>
      </c>
      <c r="E127" s="68">
        <v>290</v>
      </c>
    </row>
    <row r="128" spans="1:5" x14ac:dyDescent="0.25">
      <c r="A128" s="82" t="s">
        <v>516</v>
      </c>
      <c r="B128" s="82" t="s">
        <v>600</v>
      </c>
      <c r="C128" s="85">
        <v>2.95</v>
      </c>
      <c r="D128" s="16" t="s">
        <v>16</v>
      </c>
      <c r="E128" s="68">
        <v>290</v>
      </c>
    </row>
    <row r="129" spans="1:5" x14ac:dyDescent="0.25">
      <c r="A129" s="82" t="s">
        <v>517</v>
      </c>
      <c r="B129" s="82" t="s">
        <v>38</v>
      </c>
      <c r="C129" s="85">
        <v>1.68</v>
      </c>
      <c r="D129" s="16" t="s">
        <v>16</v>
      </c>
      <c r="E129" s="68">
        <v>290</v>
      </c>
    </row>
    <row r="130" spans="1:5" x14ac:dyDescent="0.25">
      <c r="A130" s="82" t="s">
        <v>518</v>
      </c>
      <c r="B130" s="82" t="s">
        <v>21</v>
      </c>
      <c r="C130" s="85">
        <v>2.68</v>
      </c>
      <c r="D130" s="16" t="s">
        <v>30</v>
      </c>
      <c r="E130" s="68">
        <v>290</v>
      </c>
    </row>
    <row r="131" spans="1:5" x14ac:dyDescent="0.25">
      <c r="A131" s="82" t="s">
        <v>519</v>
      </c>
      <c r="B131" s="82" t="s">
        <v>642</v>
      </c>
      <c r="C131" s="85">
        <v>19.350000000000001</v>
      </c>
      <c r="D131" s="16" t="s">
        <v>30</v>
      </c>
      <c r="E131" s="68">
        <v>290</v>
      </c>
    </row>
    <row r="132" spans="1:5" x14ac:dyDescent="0.25">
      <c r="A132" s="82" t="s">
        <v>520</v>
      </c>
      <c r="B132" s="82" t="s">
        <v>642</v>
      </c>
      <c r="C132" s="85">
        <v>18.18</v>
      </c>
      <c r="D132" s="16" t="s">
        <v>30</v>
      </c>
      <c r="E132" s="68">
        <v>290</v>
      </c>
    </row>
    <row r="133" spans="1:5" x14ac:dyDescent="0.25">
      <c r="A133" s="82" t="s">
        <v>521</v>
      </c>
      <c r="B133" s="82" t="s">
        <v>41</v>
      </c>
      <c r="C133" s="85">
        <v>14.5</v>
      </c>
      <c r="D133" s="16" t="s">
        <v>16</v>
      </c>
      <c r="E133" s="68">
        <v>290</v>
      </c>
    </row>
    <row r="134" spans="1:5" x14ac:dyDescent="0.25">
      <c r="A134" s="82" t="s">
        <v>522</v>
      </c>
      <c r="B134" s="82" t="s">
        <v>600</v>
      </c>
      <c r="C134" s="85">
        <v>4.4800000000000004</v>
      </c>
      <c r="D134" s="16" t="s">
        <v>16</v>
      </c>
      <c r="E134" s="68">
        <v>290</v>
      </c>
    </row>
    <row r="135" spans="1:5" x14ac:dyDescent="0.25">
      <c r="A135" s="82" t="s">
        <v>523</v>
      </c>
      <c r="B135" s="82" t="s">
        <v>38</v>
      </c>
      <c r="C135" s="85">
        <v>1.67</v>
      </c>
      <c r="D135" s="16" t="s">
        <v>16</v>
      </c>
      <c r="E135" s="68">
        <v>290</v>
      </c>
    </row>
    <row r="136" spans="1:5" x14ac:dyDescent="0.25">
      <c r="A136" s="82" t="s">
        <v>524</v>
      </c>
      <c r="B136" s="82" t="s">
        <v>21</v>
      </c>
      <c r="C136" s="85">
        <v>2.38</v>
      </c>
      <c r="D136" s="16" t="s">
        <v>30</v>
      </c>
      <c r="E136" s="68">
        <v>290</v>
      </c>
    </row>
    <row r="137" spans="1:5" x14ac:dyDescent="0.25">
      <c r="A137" s="82" t="s">
        <v>525</v>
      </c>
      <c r="B137" s="82" t="s">
        <v>642</v>
      </c>
      <c r="C137" s="85">
        <v>18.5</v>
      </c>
      <c r="D137" s="16" t="s">
        <v>30</v>
      </c>
      <c r="E137" s="68">
        <v>290</v>
      </c>
    </row>
    <row r="138" spans="1:5" x14ac:dyDescent="0.25">
      <c r="A138" s="82" t="s">
        <v>526</v>
      </c>
      <c r="B138" s="82" t="s">
        <v>642</v>
      </c>
      <c r="C138" s="85">
        <v>23.92</v>
      </c>
      <c r="D138" s="16" t="s">
        <v>30</v>
      </c>
      <c r="E138" s="68">
        <v>290</v>
      </c>
    </row>
    <row r="139" spans="1:5" x14ac:dyDescent="0.25">
      <c r="A139" s="82" t="s">
        <v>527</v>
      </c>
      <c r="B139" s="16" t="s">
        <v>21</v>
      </c>
      <c r="C139" s="85">
        <v>2.78</v>
      </c>
      <c r="D139" s="16" t="s">
        <v>16</v>
      </c>
      <c r="E139" s="68">
        <v>290</v>
      </c>
    </row>
    <row r="140" spans="1:5" x14ac:dyDescent="0.25">
      <c r="A140" s="82" t="s">
        <v>528</v>
      </c>
      <c r="B140" s="16" t="s">
        <v>21</v>
      </c>
      <c r="C140" s="85">
        <v>4.04</v>
      </c>
      <c r="D140" s="16" t="s">
        <v>16</v>
      </c>
      <c r="E140" s="68">
        <v>290</v>
      </c>
    </row>
    <row r="141" spans="1:5" x14ac:dyDescent="0.25">
      <c r="A141" s="82" t="s">
        <v>529</v>
      </c>
      <c r="B141" s="82" t="s">
        <v>600</v>
      </c>
      <c r="C141" s="85">
        <v>4.25</v>
      </c>
      <c r="D141" s="16" t="s">
        <v>16</v>
      </c>
      <c r="E141" s="68">
        <v>290</v>
      </c>
    </row>
    <row r="142" spans="1:5" x14ac:dyDescent="0.25">
      <c r="A142" s="82" t="s">
        <v>530</v>
      </c>
      <c r="B142" s="82" t="s">
        <v>41</v>
      </c>
      <c r="C142" s="85">
        <v>8.41</v>
      </c>
      <c r="D142" s="16" t="s">
        <v>16</v>
      </c>
      <c r="E142" s="68">
        <v>290</v>
      </c>
    </row>
    <row r="143" spans="1:5" x14ac:dyDescent="0.25">
      <c r="A143" s="82" t="s">
        <v>531</v>
      </c>
      <c r="B143" s="82" t="s">
        <v>642</v>
      </c>
      <c r="C143" s="85">
        <v>14.59</v>
      </c>
      <c r="D143" s="16" t="s">
        <v>30</v>
      </c>
      <c r="E143" s="68">
        <v>290</v>
      </c>
    </row>
    <row r="144" spans="1:5" x14ac:dyDescent="0.25">
      <c r="A144" s="82" t="s">
        <v>532</v>
      </c>
      <c r="B144" s="82" t="s">
        <v>642</v>
      </c>
      <c r="C144" s="85">
        <v>27.4</v>
      </c>
      <c r="D144" s="16" t="s">
        <v>30</v>
      </c>
      <c r="E144" s="68">
        <v>290</v>
      </c>
    </row>
    <row r="145" spans="1:5" x14ac:dyDescent="0.25">
      <c r="A145" s="82" t="s">
        <v>533</v>
      </c>
      <c r="B145" s="82" t="s">
        <v>41</v>
      </c>
      <c r="C145" s="85">
        <v>3.65</v>
      </c>
      <c r="D145" s="16" t="s">
        <v>16</v>
      </c>
      <c r="E145" s="68">
        <v>290</v>
      </c>
    </row>
    <row r="146" spans="1:5" x14ac:dyDescent="0.25">
      <c r="A146" s="82" t="s">
        <v>534</v>
      </c>
      <c r="B146" s="82" t="s">
        <v>600</v>
      </c>
      <c r="C146" s="85">
        <v>4.55</v>
      </c>
      <c r="D146" s="16" t="s">
        <v>16</v>
      </c>
      <c r="E146" s="68">
        <v>290</v>
      </c>
    </row>
    <row r="147" spans="1:5" x14ac:dyDescent="0.25">
      <c r="A147" s="82" t="s">
        <v>535</v>
      </c>
      <c r="B147" s="82" t="s">
        <v>642</v>
      </c>
      <c r="C147" s="85">
        <v>28.97</v>
      </c>
      <c r="D147" s="16" t="s">
        <v>30</v>
      </c>
      <c r="E147" s="68">
        <v>290</v>
      </c>
    </row>
    <row r="148" spans="1:5" x14ac:dyDescent="0.25">
      <c r="A148" s="82" t="s">
        <v>536</v>
      </c>
      <c r="B148" s="82" t="s">
        <v>41</v>
      </c>
      <c r="C148" s="85">
        <v>16.45</v>
      </c>
      <c r="D148" s="16" t="s">
        <v>16</v>
      </c>
      <c r="E148" s="68">
        <v>290</v>
      </c>
    </row>
    <row r="149" spans="1:5" x14ac:dyDescent="0.25">
      <c r="A149" s="82" t="s">
        <v>537</v>
      </c>
      <c r="B149" s="82" t="s">
        <v>600</v>
      </c>
      <c r="C149" s="85">
        <v>5.46</v>
      </c>
      <c r="D149" s="82" t="s">
        <v>16</v>
      </c>
      <c r="E149" s="68">
        <v>290</v>
      </c>
    </row>
    <row r="150" spans="1:5" x14ac:dyDescent="0.25">
      <c r="A150" s="82" t="s">
        <v>538</v>
      </c>
      <c r="B150" s="82" t="s">
        <v>642</v>
      </c>
      <c r="C150" s="85">
        <v>27.28</v>
      </c>
      <c r="D150" s="82" t="s">
        <v>30</v>
      </c>
      <c r="E150" s="68">
        <v>290</v>
      </c>
    </row>
    <row r="151" spans="1:5" x14ac:dyDescent="0.25">
      <c r="A151" s="82" t="s">
        <v>539</v>
      </c>
      <c r="B151" s="82" t="s">
        <v>642</v>
      </c>
      <c r="C151" s="85">
        <v>17.61</v>
      </c>
      <c r="D151" s="82" t="s">
        <v>30</v>
      </c>
      <c r="E151" s="68">
        <v>290</v>
      </c>
    </row>
    <row r="152" spans="1:5" x14ac:dyDescent="0.25">
      <c r="A152" s="82" t="s">
        <v>540</v>
      </c>
      <c r="B152" s="82" t="s">
        <v>38</v>
      </c>
      <c r="C152" s="85">
        <v>1.84</v>
      </c>
      <c r="D152" s="16" t="s">
        <v>16</v>
      </c>
      <c r="E152" s="68">
        <v>290</v>
      </c>
    </row>
    <row r="153" spans="1:5" x14ac:dyDescent="0.25">
      <c r="A153" s="82" t="s">
        <v>541</v>
      </c>
      <c r="B153" s="82" t="s">
        <v>642</v>
      </c>
      <c r="C153" s="85">
        <v>12.42</v>
      </c>
      <c r="D153" s="82" t="s">
        <v>30</v>
      </c>
      <c r="E153" s="68">
        <v>290</v>
      </c>
    </row>
    <row r="154" spans="1:5" x14ac:dyDescent="0.25">
      <c r="A154" s="82" t="s">
        <v>542</v>
      </c>
      <c r="B154" s="82" t="s">
        <v>41</v>
      </c>
      <c r="C154" s="85">
        <v>16.39</v>
      </c>
      <c r="D154" s="82" t="s">
        <v>16</v>
      </c>
      <c r="E154" s="68">
        <v>290</v>
      </c>
    </row>
    <row r="155" spans="1:5" x14ac:dyDescent="0.25">
      <c r="A155" s="82" t="s">
        <v>543</v>
      </c>
      <c r="B155" s="82" t="s">
        <v>642</v>
      </c>
      <c r="C155" s="85">
        <v>28.96</v>
      </c>
      <c r="D155" s="82" t="s">
        <v>30</v>
      </c>
      <c r="E155" s="68">
        <v>290</v>
      </c>
    </row>
    <row r="156" spans="1:5" x14ac:dyDescent="0.25">
      <c r="A156" s="82" t="s">
        <v>544</v>
      </c>
      <c r="B156" s="82" t="s">
        <v>600</v>
      </c>
      <c r="C156" s="85">
        <v>4.12</v>
      </c>
      <c r="D156" s="82" t="s">
        <v>16</v>
      </c>
      <c r="E156" s="68">
        <v>290</v>
      </c>
    </row>
    <row r="157" spans="1:5" x14ac:dyDescent="0.25">
      <c r="A157" s="82" t="s">
        <v>545</v>
      </c>
      <c r="B157" s="82" t="s">
        <v>600</v>
      </c>
      <c r="C157" s="85">
        <v>4.2</v>
      </c>
      <c r="D157" s="82" t="s">
        <v>16</v>
      </c>
      <c r="E157" s="68">
        <v>290</v>
      </c>
    </row>
    <row r="158" spans="1:5" x14ac:dyDescent="0.25">
      <c r="A158" s="82" t="s">
        <v>546</v>
      </c>
      <c r="B158" s="82" t="s">
        <v>642</v>
      </c>
      <c r="C158" s="85">
        <v>20.22</v>
      </c>
      <c r="D158" s="82" t="s">
        <v>30</v>
      </c>
      <c r="E158" s="68">
        <v>290</v>
      </c>
    </row>
    <row r="159" spans="1:5" x14ac:dyDescent="0.25">
      <c r="A159" s="82" t="s">
        <v>547</v>
      </c>
      <c r="B159" s="82" t="s">
        <v>41</v>
      </c>
      <c r="C159" s="85">
        <v>12.48</v>
      </c>
      <c r="D159" s="82" t="s">
        <v>16</v>
      </c>
      <c r="E159" s="68">
        <v>290</v>
      </c>
    </row>
    <row r="160" spans="1:5" x14ac:dyDescent="0.25">
      <c r="A160" s="82" t="s">
        <v>548</v>
      </c>
      <c r="B160" s="82" t="s">
        <v>642</v>
      </c>
      <c r="C160" s="85">
        <v>22.8</v>
      </c>
      <c r="D160" s="82" t="s">
        <v>30</v>
      </c>
      <c r="E160" s="68">
        <v>290</v>
      </c>
    </row>
    <row r="161" spans="1:5" x14ac:dyDescent="0.25">
      <c r="A161" s="82" t="s">
        <v>549</v>
      </c>
      <c r="B161" s="82" t="s">
        <v>600</v>
      </c>
      <c r="C161" s="85">
        <v>3.6</v>
      </c>
      <c r="D161" s="82" t="s">
        <v>16</v>
      </c>
      <c r="E161" s="68">
        <v>290</v>
      </c>
    </row>
    <row r="162" spans="1:5" x14ac:dyDescent="0.25">
      <c r="A162" s="82" t="s">
        <v>550</v>
      </c>
      <c r="B162" s="82" t="s">
        <v>600</v>
      </c>
      <c r="C162" s="85">
        <v>4.2699999999999996</v>
      </c>
      <c r="D162" s="16" t="s">
        <v>16</v>
      </c>
      <c r="E162" s="68">
        <v>290</v>
      </c>
    </row>
    <row r="163" spans="1:5" x14ac:dyDescent="0.25">
      <c r="A163" s="82" t="s">
        <v>551</v>
      </c>
      <c r="B163" s="82" t="s">
        <v>642</v>
      </c>
      <c r="C163" s="85">
        <v>25.23</v>
      </c>
      <c r="D163" s="16" t="s">
        <v>30</v>
      </c>
      <c r="E163" s="68">
        <v>290</v>
      </c>
    </row>
    <row r="164" spans="1:5" x14ac:dyDescent="0.25">
      <c r="A164" s="229" t="s">
        <v>49</v>
      </c>
      <c r="B164" s="230"/>
      <c r="C164" s="12">
        <f>SUM(C124:C163)</f>
        <v>498.06</v>
      </c>
      <c r="D164" s="11"/>
      <c r="E164" s="11"/>
    </row>
    <row r="165" spans="1:5" x14ac:dyDescent="0.25">
      <c r="A165" s="233" t="s">
        <v>44</v>
      </c>
      <c r="B165" s="234"/>
      <c r="C165" s="234"/>
      <c r="D165" s="234"/>
      <c r="E165" s="235"/>
    </row>
    <row r="166" spans="1:5" x14ac:dyDescent="0.25">
      <c r="A166" s="82" t="s">
        <v>552</v>
      </c>
      <c r="B166" s="82" t="s">
        <v>585</v>
      </c>
      <c r="C166" s="85">
        <v>10.54</v>
      </c>
      <c r="D166" s="82" t="s">
        <v>29</v>
      </c>
      <c r="E166" s="73" t="s">
        <v>649</v>
      </c>
    </row>
    <row r="167" spans="1:5" x14ac:dyDescent="0.25">
      <c r="A167" s="82" t="s">
        <v>553</v>
      </c>
      <c r="B167" s="82" t="s">
        <v>21</v>
      </c>
      <c r="C167" s="85">
        <v>11.45</v>
      </c>
      <c r="D167" s="82" t="s">
        <v>36</v>
      </c>
      <c r="E167" s="82"/>
    </row>
    <row r="168" spans="1:5" x14ac:dyDescent="0.25">
      <c r="A168" s="82" t="s">
        <v>554</v>
      </c>
      <c r="B168" s="82" t="s">
        <v>21</v>
      </c>
      <c r="C168" s="85">
        <v>21.18</v>
      </c>
      <c r="D168" s="82" t="s">
        <v>36</v>
      </c>
      <c r="E168" s="82"/>
    </row>
    <row r="169" spans="1:5" x14ac:dyDescent="0.25">
      <c r="A169" s="82" t="s">
        <v>555</v>
      </c>
      <c r="B169" s="82" t="s">
        <v>41</v>
      </c>
      <c r="C169" s="87">
        <v>13</v>
      </c>
      <c r="D169" s="16" t="s">
        <v>16</v>
      </c>
      <c r="E169" s="68">
        <v>260</v>
      </c>
    </row>
    <row r="170" spans="1:5" x14ac:dyDescent="0.25">
      <c r="A170" s="82" t="s">
        <v>556</v>
      </c>
      <c r="B170" s="82" t="s">
        <v>21</v>
      </c>
      <c r="C170" s="85">
        <v>2.27</v>
      </c>
      <c r="D170" s="16" t="s">
        <v>16</v>
      </c>
      <c r="E170" s="68">
        <v>260</v>
      </c>
    </row>
    <row r="171" spans="1:5" x14ac:dyDescent="0.25">
      <c r="A171" s="82" t="s">
        <v>557</v>
      </c>
      <c r="B171" s="82" t="s">
        <v>38</v>
      </c>
      <c r="C171" s="85">
        <v>1.56</v>
      </c>
      <c r="D171" s="16" t="s">
        <v>16</v>
      </c>
      <c r="E171" s="68">
        <v>260</v>
      </c>
    </row>
    <row r="172" spans="1:5" x14ac:dyDescent="0.25">
      <c r="A172" s="82" t="s">
        <v>558</v>
      </c>
      <c r="B172" s="82" t="s">
        <v>600</v>
      </c>
      <c r="C172" s="85">
        <v>3.57</v>
      </c>
      <c r="D172" s="16" t="s">
        <v>16</v>
      </c>
      <c r="E172" s="68">
        <v>260</v>
      </c>
    </row>
    <row r="173" spans="1:5" x14ac:dyDescent="0.25">
      <c r="A173" s="82" t="s">
        <v>559</v>
      </c>
      <c r="B173" s="82" t="s">
        <v>642</v>
      </c>
      <c r="C173" s="85">
        <v>15.4</v>
      </c>
      <c r="D173" s="16" t="s">
        <v>30</v>
      </c>
      <c r="E173" s="68">
        <v>260</v>
      </c>
    </row>
    <row r="174" spans="1:5" x14ac:dyDescent="0.25">
      <c r="A174" s="82" t="s">
        <v>560</v>
      </c>
      <c r="B174" s="82" t="s">
        <v>642</v>
      </c>
      <c r="C174" s="85">
        <v>16.84</v>
      </c>
      <c r="D174" s="16" t="s">
        <v>30</v>
      </c>
      <c r="E174" s="68">
        <v>260</v>
      </c>
    </row>
    <row r="175" spans="1:5" x14ac:dyDescent="0.25">
      <c r="A175" s="82" t="s">
        <v>561</v>
      </c>
      <c r="B175" s="82" t="s">
        <v>41</v>
      </c>
      <c r="C175" s="85">
        <v>10.119999999999999</v>
      </c>
      <c r="D175" s="16" t="s">
        <v>16</v>
      </c>
      <c r="E175" s="68">
        <v>260</v>
      </c>
    </row>
    <row r="176" spans="1:5" x14ac:dyDescent="0.25">
      <c r="A176" s="82" t="s">
        <v>562</v>
      </c>
      <c r="B176" s="82" t="s">
        <v>600</v>
      </c>
      <c r="C176" s="85">
        <v>4.71</v>
      </c>
      <c r="D176" s="16" t="s">
        <v>16</v>
      </c>
      <c r="E176" s="68">
        <v>260</v>
      </c>
    </row>
    <row r="177" spans="1:5" x14ac:dyDescent="0.25">
      <c r="A177" s="82" t="s">
        <v>563</v>
      </c>
      <c r="B177" s="82" t="s">
        <v>642</v>
      </c>
      <c r="C177" s="85">
        <v>20.420000000000002</v>
      </c>
      <c r="D177" s="16" t="s">
        <v>30</v>
      </c>
      <c r="E177" s="68">
        <v>260</v>
      </c>
    </row>
    <row r="178" spans="1:5" x14ac:dyDescent="0.25">
      <c r="A178" s="82" t="s">
        <v>564</v>
      </c>
      <c r="B178" s="82" t="s">
        <v>33</v>
      </c>
      <c r="C178" s="85">
        <v>18.68</v>
      </c>
      <c r="D178" s="16" t="s">
        <v>30</v>
      </c>
      <c r="E178" s="68">
        <v>260</v>
      </c>
    </row>
    <row r="179" spans="1:5" x14ac:dyDescent="0.25">
      <c r="A179" s="82" t="s">
        <v>565</v>
      </c>
      <c r="B179" s="82" t="s">
        <v>33</v>
      </c>
      <c r="C179" s="85">
        <v>23.45</v>
      </c>
      <c r="D179" s="16" t="s">
        <v>30</v>
      </c>
      <c r="E179" s="68">
        <v>260</v>
      </c>
    </row>
    <row r="180" spans="1:5" x14ac:dyDescent="0.25">
      <c r="A180" s="82" t="s">
        <v>566</v>
      </c>
      <c r="B180" s="82" t="s">
        <v>33</v>
      </c>
      <c r="C180" s="85">
        <v>24.86</v>
      </c>
      <c r="D180" s="16" t="s">
        <v>30</v>
      </c>
      <c r="E180" s="68">
        <v>290</v>
      </c>
    </row>
    <row r="181" spans="1:5" x14ac:dyDescent="0.25">
      <c r="A181" s="82" t="s">
        <v>567</v>
      </c>
      <c r="B181" s="82" t="s">
        <v>89</v>
      </c>
      <c r="C181" s="85">
        <v>15.49</v>
      </c>
      <c r="D181" s="16" t="s">
        <v>30</v>
      </c>
      <c r="E181" s="68">
        <v>260</v>
      </c>
    </row>
    <row r="182" spans="1:5" x14ac:dyDescent="0.25">
      <c r="A182" s="82" t="s">
        <v>568</v>
      </c>
      <c r="B182" s="82" t="s">
        <v>617</v>
      </c>
      <c r="C182" s="85">
        <v>85.76</v>
      </c>
      <c r="D182" s="16" t="s">
        <v>30</v>
      </c>
      <c r="E182" s="68">
        <v>360</v>
      </c>
    </row>
    <row r="183" spans="1:5" x14ac:dyDescent="0.25">
      <c r="A183" s="82" t="s">
        <v>569</v>
      </c>
      <c r="B183" s="82" t="s">
        <v>21</v>
      </c>
      <c r="C183" s="85">
        <v>25.89</v>
      </c>
      <c r="D183" s="16" t="s">
        <v>16</v>
      </c>
      <c r="E183" s="68">
        <v>260</v>
      </c>
    </row>
    <row r="184" spans="1:5" x14ac:dyDescent="0.25">
      <c r="A184" s="82" t="s">
        <v>570</v>
      </c>
      <c r="B184" s="82" t="s">
        <v>25</v>
      </c>
      <c r="C184" s="85">
        <v>1.86</v>
      </c>
      <c r="D184" s="16" t="s">
        <v>16</v>
      </c>
      <c r="E184" s="68">
        <v>260</v>
      </c>
    </row>
    <row r="185" spans="1:5" x14ac:dyDescent="0.25">
      <c r="A185" s="82" t="s">
        <v>571</v>
      </c>
      <c r="B185" s="82" t="s">
        <v>26</v>
      </c>
      <c r="C185" s="85">
        <v>1.63</v>
      </c>
      <c r="D185" s="16" t="s">
        <v>16</v>
      </c>
      <c r="E185" s="68">
        <v>260</v>
      </c>
    </row>
    <row r="186" spans="1:5" x14ac:dyDescent="0.25">
      <c r="A186" s="82" t="s">
        <v>572</v>
      </c>
      <c r="B186" s="82" t="s">
        <v>23</v>
      </c>
      <c r="C186" s="85">
        <v>2.2599999999999998</v>
      </c>
      <c r="D186" s="16" t="s">
        <v>16</v>
      </c>
      <c r="E186" s="68">
        <v>260</v>
      </c>
    </row>
    <row r="187" spans="1:5" x14ac:dyDescent="0.25">
      <c r="A187" s="82" t="s">
        <v>573</v>
      </c>
      <c r="B187" s="82" t="s">
        <v>24</v>
      </c>
      <c r="C187" s="85">
        <v>1.62</v>
      </c>
      <c r="D187" s="16" t="s">
        <v>16</v>
      </c>
      <c r="E187" s="68">
        <v>260</v>
      </c>
    </row>
    <row r="188" spans="1:5" x14ac:dyDescent="0.25">
      <c r="A188" s="82" t="s">
        <v>574</v>
      </c>
      <c r="B188" s="82" t="s">
        <v>41</v>
      </c>
      <c r="C188" s="85">
        <v>17.510000000000002</v>
      </c>
      <c r="D188" s="16" t="s">
        <v>16</v>
      </c>
      <c r="E188" s="68">
        <v>260</v>
      </c>
    </row>
    <row r="189" spans="1:5" x14ac:dyDescent="0.25">
      <c r="A189" s="82" t="s">
        <v>575</v>
      </c>
      <c r="B189" s="82" t="s">
        <v>642</v>
      </c>
      <c r="C189" s="85">
        <v>29.24</v>
      </c>
      <c r="D189" s="16" t="s">
        <v>30</v>
      </c>
      <c r="E189" s="68">
        <v>260</v>
      </c>
    </row>
    <row r="190" spans="1:5" x14ac:dyDescent="0.25">
      <c r="A190" s="82" t="s">
        <v>576</v>
      </c>
      <c r="B190" s="82" t="s">
        <v>600</v>
      </c>
      <c r="C190" s="85">
        <v>4.38</v>
      </c>
      <c r="D190" s="16" t="s">
        <v>16</v>
      </c>
      <c r="E190" s="68">
        <v>260</v>
      </c>
    </row>
    <row r="191" spans="1:5" x14ac:dyDescent="0.25">
      <c r="A191" s="82" t="s">
        <v>577</v>
      </c>
      <c r="B191" s="82" t="s">
        <v>600</v>
      </c>
      <c r="C191" s="85">
        <v>4.46</v>
      </c>
      <c r="D191" s="82" t="s">
        <v>16</v>
      </c>
      <c r="E191" s="68">
        <v>260</v>
      </c>
    </row>
    <row r="192" spans="1:5" x14ac:dyDescent="0.25">
      <c r="A192" s="82" t="s">
        <v>578</v>
      </c>
      <c r="B192" s="82" t="s">
        <v>642</v>
      </c>
      <c r="C192" s="85">
        <v>20.22</v>
      </c>
      <c r="D192" s="82" t="s">
        <v>30</v>
      </c>
      <c r="E192" s="68">
        <v>260</v>
      </c>
    </row>
    <row r="193" spans="1:5" x14ac:dyDescent="0.25">
      <c r="A193" s="82" t="s">
        <v>579</v>
      </c>
      <c r="B193" s="82" t="s">
        <v>41</v>
      </c>
      <c r="C193" s="85">
        <v>12.44</v>
      </c>
      <c r="D193" s="16" t="s">
        <v>16</v>
      </c>
      <c r="E193" s="68">
        <v>260</v>
      </c>
    </row>
    <row r="194" spans="1:5" x14ac:dyDescent="0.25">
      <c r="A194" s="82" t="s">
        <v>580</v>
      </c>
      <c r="B194" s="82" t="s">
        <v>642</v>
      </c>
      <c r="C194" s="85">
        <v>22.8</v>
      </c>
      <c r="D194" s="82" t="s">
        <v>30</v>
      </c>
      <c r="E194" s="68">
        <v>260</v>
      </c>
    </row>
    <row r="195" spans="1:5" x14ac:dyDescent="0.25">
      <c r="A195" s="82" t="s">
        <v>581</v>
      </c>
      <c r="B195" s="82" t="s">
        <v>600</v>
      </c>
      <c r="C195" s="85">
        <v>3.6</v>
      </c>
      <c r="D195" s="82" t="s">
        <v>16</v>
      </c>
      <c r="E195" s="68">
        <v>260</v>
      </c>
    </row>
    <row r="196" spans="1:5" x14ac:dyDescent="0.25">
      <c r="A196" s="82" t="s">
        <v>582</v>
      </c>
      <c r="B196" s="82" t="s">
        <v>600</v>
      </c>
      <c r="C196" s="85">
        <v>4.2699999999999996</v>
      </c>
      <c r="D196" s="82" t="s">
        <v>16</v>
      </c>
      <c r="E196" s="68">
        <v>260</v>
      </c>
    </row>
    <row r="197" spans="1:5" x14ac:dyDescent="0.25">
      <c r="A197" s="82" t="s">
        <v>583</v>
      </c>
      <c r="B197" s="82" t="s">
        <v>642</v>
      </c>
      <c r="C197" s="85">
        <v>25.23</v>
      </c>
      <c r="D197" s="82" t="s">
        <v>30</v>
      </c>
      <c r="E197" s="68">
        <v>260</v>
      </c>
    </row>
    <row r="198" spans="1:5" x14ac:dyDescent="0.25">
      <c r="A198" s="11"/>
      <c r="B198" s="11" t="s">
        <v>45</v>
      </c>
      <c r="C198" s="12">
        <f>SUM(C166:C197)</f>
        <v>476.71000000000004</v>
      </c>
      <c r="D198" s="11"/>
      <c r="E198" s="11"/>
    </row>
    <row r="199" spans="1:5" x14ac:dyDescent="0.25">
      <c r="A199" s="13"/>
      <c r="B199" s="14" t="s">
        <v>6</v>
      </c>
      <c r="C199" s="15">
        <f>C24+C45+C80+C122+C164+C198</f>
        <v>2470.37</v>
      </c>
      <c r="D199" s="13"/>
      <c r="E199" s="13"/>
    </row>
    <row r="201" spans="1:5" x14ac:dyDescent="0.25">
      <c r="B201" s="13" t="s">
        <v>634</v>
      </c>
      <c r="C201" s="155">
        <f>SUBTOTAL(9,C9,C30,C31,C32,C56,C57,C58,C59,C60,C182)</f>
        <v>423.12</v>
      </c>
    </row>
    <row r="202" spans="1:5" x14ac:dyDescent="0.25">
      <c r="B202" s="13" t="s">
        <v>623</v>
      </c>
      <c r="C202" s="109">
        <f>SUBTOTAL(9,C178,C179,C180)</f>
        <v>66.989999999999995</v>
      </c>
    </row>
    <row r="203" spans="1:5" x14ac:dyDescent="0.25">
      <c r="B203" s="13" t="s">
        <v>644</v>
      </c>
      <c r="C203" s="109">
        <f>SUBTOTAL(9,C66,C67,C69,C71,C74,C76,C79,C89,C90,C95,C96,C101,C102,C105,C108,C109,C111,C113,C116,C118,C121,C131,C132,C137,C138,C143,C144,C147,C150,C151,C153,C155,C158,C160,C163,C173,C174,C177,C189,C192,C194,C197)</f>
        <v>913.3599999999999</v>
      </c>
    </row>
    <row r="204" spans="1:5" x14ac:dyDescent="0.25">
      <c r="B204" s="13" t="s">
        <v>624</v>
      </c>
      <c r="C204" s="109">
        <f>SUBTOTAL(9,C3,C4,C8,C10,C12,C15,C16,C18,C20,C26,C27,C28,C29,C39,C40,C41,C42,C47,C48,C49,C61,C62,C82,C83,C88,C94,C97,C98,C124,C125,C126,C130,C136,C139,C140,C166,C167,C168,C170,C183)+49.87</f>
        <v>504.68000000000006</v>
      </c>
    </row>
    <row r="205" spans="1:5" x14ac:dyDescent="0.25">
      <c r="B205" s="108" t="s">
        <v>631</v>
      </c>
      <c r="C205" s="109">
        <f>SUBTOTAL(9,C64,C70,C75,C85,C91,C100,C103,C106,C112,C117,C127,C133,C142,C145,C148,C154,C159,C169,C175,C181,C188,C193)</f>
        <v>283.7</v>
      </c>
    </row>
    <row r="206" spans="1:5" x14ac:dyDescent="0.25">
      <c r="B206" s="108" t="s">
        <v>632</v>
      </c>
      <c r="C206" s="109">
        <f>SUBTOTAL(9,C13,C14,C22,C33,C34,C35,C36,C37,C38,C43,C50,C51,C52,C53,C54,C63,C68,C86,C92,C110,C129,C135,C152,C171,C184,C185,C186,C187)</f>
        <v>85.730000000000018</v>
      </c>
    </row>
    <row r="207" spans="1:5" x14ac:dyDescent="0.25">
      <c r="B207" s="108" t="s">
        <v>600</v>
      </c>
      <c r="C207" s="109">
        <f>SUBTOTAL(9,C206,C17,C65,C72,C73,C77,C78,C87,C93,C99,C104,C107,C114,C115,C119,C120,C128,C134,C141,C146,C149,C156,C157,C161,C162,C172,C176,C190,C191,C195,C196)</f>
        <v>123.48999999999995</v>
      </c>
    </row>
    <row r="208" spans="1:5" x14ac:dyDescent="0.25">
      <c r="B208" s="13" t="s">
        <v>625</v>
      </c>
      <c r="C208" s="109">
        <f>SUBTOTAL(9,C5,C7,C11,C19,C21,C23,C55,C84)</f>
        <v>69.3</v>
      </c>
    </row>
    <row r="209" spans="3:3" x14ac:dyDescent="0.25">
      <c r="C209" s="167"/>
    </row>
  </sheetData>
  <mergeCells count="11">
    <mergeCell ref="A2:E2"/>
    <mergeCell ref="A24:B24"/>
    <mergeCell ref="A25:E25"/>
    <mergeCell ref="A45:B45"/>
    <mergeCell ref="A164:B164"/>
    <mergeCell ref="A165:E165"/>
    <mergeCell ref="A46:E46"/>
    <mergeCell ref="A80:B80"/>
    <mergeCell ref="A81:E81"/>
    <mergeCell ref="A122:B122"/>
    <mergeCell ref="A123:E1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2"/>
  <sheetViews>
    <sheetView workbookViewId="0">
      <pane ySplit="1" topLeftCell="A2" activePane="bottomLeft" state="frozen"/>
      <selection pane="bottomLeft" activeCell="G47" sqref="G47"/>
    </sheetView>
  </sheetViews>
  <sheetFormatPr defaultRowHeight="15" x14ac:dyDescent="0.25"/>
  <cols>
    <col min="1" max="1" width="16" customWidth="1"/>
    <col min="2" max="2" width="20" customWidth="1"/>
    <col min="3" max="3" width="17.28515625" style="56" customWidth="1"/>
    <col min="4" max="4" width="14.42578125" bestFit="1" customWidth="1"/>
    <col min="5" max="5" width="17.28515625" customWidth="1"/>
  </cols>
  <sheetData>
    <row r="1" spans="1:5" ht="30" customHeight="1" x14ac:dyDescent="0.25">
      <c r="A1" s="51" t="s">
        <v>94</v>
      </c>
      <c r="B1" s="52" t="s">
        <v>46</v>
      </c>
      <c r="C1" s="53" t="s">
        <v>110</v>
      </c>
      <c r="D1" s="52" t="s">
        <v>48</v>
      </c>
      <c r="E1" s="53" t="s">
        <v>103</v>
      </c>
    </row>
    <row r="2" spans="1:5" x14ac:dyDescent="0.25">
      <c r="A2" s="233" t="s">
        <v>111</v>
      </c>
      <c r="B2" s="234"/>
      <c r="C2" s="234"/>
      <c r="D2" s="234"/>
      <c r="E2" s="235"/>
    </row>
    <row r="3" spans="1:5" x14ac:dyDescent="0.25">
      <c r="A3" s="6">
        <v>1</v>
      </c>
      <c r="B3" s="6" t="s">
        <v>21</v>
      </c>
      <c r="C3" s="18">
        <v>8.7100000000000009</v>
      </c>
      <c r="D3" s="6" t="s">
        <v>99</v>
      </c>
      <c r="E3" s="6">
        <v>260</v>
      </c>
    </row>
    <row r="4" spans="1:5" x14ac:dyDescent="0.25">
      <c r="A4" s="6">
        <v>2</v>
      </c>
      <c r="B4" s="6" t="s">
        <v>33</v>
      </c>
      <c r="C4" s="18">
        <v>15.55</v>
      </c>
      <c r="D4" s="6" t="s">
        <v>99</v>
      </c>
      <c r="E4" s="6">
        <v>260</v>
      </c>
    </row>
    <row r="5" spans="1:5" x14ac:dyDescent="0.25">
      <c r="A5" s="6">
        <v>3</v>
      </c>
      <c r="B5" s="6" t="s">
        <v>617</v>
      </c>
      <c r="C5" s="18">
        <v>13.7</v>
      </c>
      <c r="D5" s="6" t="s">
        <v>99</v>
      </c>
      <c r="E5" s="6">
        <v>260</v>
      </c>
    </row>
    <row r="6" spans="1:5" x14ac:dyDescent="0.25">
      <c r="A6" s="6">
        <v>4</v>
      </c>
      <c r="B6" s="6" t="s">
        <v>80</v>
      </c>
      <c r="C6" s="18">
        <v>4.8899999999999997</v>
      </c>
      <c r="D6" s="6" t="s">
        <v>112</v>
      </c>
      <c r="E6" s="6">
        <v>260</v>
      </c>
    </row>
    <row r="7" spans="1:5" x14ac:dyDescent="0.25">
      <c r="A7" s="221" t="s">
        <v>113</v>
      </c>
      <c r="B7" s="222"/>
      <c r="C7" s="58">
        <f>SUM(C3:C6)</f>
        <v>42.85</v>
      </c>
      <c r="D7" s="7"/>
      <c r="E7" s="7"/>
    </row>
    <row r="8" spans="1:5" x14ac:dyDescent="0.25">
      <c r="A8" s="233" t="s">
        <v>114</v>
      </c>
      <c r="B8" s="234"/>
      <c r="C8" s="234"/>
      <c r="D8" s="234"/>
      <c r="E8" s="235"/>
    </row>
    <row r="9" spans="1:5" x14ac:dyDescent="0.25">
      <c r="A9" s="6">
        <v>5</v>
      </c>
      <c r="B9" s="6" t="s">
        <v>617</v>
      </c>
      <c r="C9" s="18">
        <v>96.49</v>
      </c>
      <c r="D9" s="6" t="s">
        <v>30</v>
      </c>
      <c r="E9" s="6">
        <v>292</v>
      </c>
    </row>
    <row r="10" spans="1:5" x14ac:dyDescent="0.25">
      <c r="A10" s="6">
        <v>6</v>
      </c>
      <c r="B10" s="6" t="s">
        <v>617</v>
      </c>
      <c r="C10" s="18">
        <v>48.71</v>
      </c>
      <c r="D10" s="6" t="s">
        <v>30</v>
      </c>
      <c r="E10" s="6">
        <v>292</v>
      </c>
    </row>
    <row r="11" spans="1:5" x14ac:dyDescent="0.25">
      <c r="A11" s="6">
        <v>7</v>
      </c>
      <c r="B11" s="6" t="s">
        <v>617</v>
      </c>
      <c r="C11" s="18">
        <v>43.58</v>
      </c>
      <c r="D11" s="6" t="s">
        <v>30</v>
      </c>
      <c r="E11" s="6">
        <v>292</v>
      </c>
    </row>
    <row r="12" spans="1:5" x14ac:dyDescent="0.25">
      <c r="A12" s="6">
        <v>8</v>
      </c>
      <c r="B12" s="6" t="s">
        <v>617</v>
      </c>
      <c r="C12" s="18">
        <v>64.349999999999994</v>
      </c>
      <c r="D12" s="6" t="s">
        <v>30</v>
      </c>
      <c r="E12" s="6">
        <v>292</v>
      </c>
    </row>
    <row r="13" spans="1:5" x14ac:dyDescent="0.25">
      <c r="A13" s="6">
        <v>9</v>
      </c>
      <c r="B13" s="6" t="s">
        <v>617</v>
      </c>
      <c r="C13" s="18">
        <v>49.47</v>
      </c>
      <c r="D13" s="6" t="s">
        <v>30</v>
      </c>
      <c r="E13" s="6">
        <v>292</v>
      </c>
    </row>
    <row r="14" spans="1:5" x14ac:dyDescent="0.25">
      <c r="A14" s="6">
        <v>10</v>
      </c>
      <c r="B14" s="6" t="s">
        <v>115</v>
      </c>
      <c r="C14" s="18">
        <v>109.75</v>
      </c>
      <c r="D14" s="6" t="s">
        <v>116</v>
      </c>
      <c r="E14" s="6">
        <v>292</v>
      </c>
    </row>
    <row r="15" spans="1:5" x14ac:dyDescent="0.25">
      <c r="A15" s="6">
        <v>11</v>
      </c>
      <c r="B15" s="6" t="s">
        <v>21</v>
      </c>
      <c r="C15" s="18">
        <v>45.84</v>
      </c>
      <c r="D15" s="6" t="s">
        <v>116</v>
      </c>
      <c r="E15" s="6">
        <v>292</v>
      </c>
    </row>
    <row r="16" spans="1:5" x14ac:dyDescent="0.25">
      <c r="A16" s="6">
        <v>12</v>
      </c>
      <c r="B16" s="6" t="s">
        <v>617</v>
      </c>
      <c r="C16" s="18">
        <v>28.6</v>
      </c>
      <c r="D16" s="6" t="s">
        <v>30</v>
      </c>
      <c r="E16" s="6">
        <v>292</v>
      </c>
    </row>
    <row r="17" spans="1:5" x14ac:dyDescent="0.25">
      <c r="A17" s="6">
        <v>13</v>
      </c>
      <c r="B17" s="6" t="s">
        <v>33</v>
      </c>
      <c r="C17" s="18">
        <v>10.78</v>
      </c>
      <c r="D17" s="6" t="s">
        <v>30</v>
      </c>
      <c r="E17" s="6">
        <v>292</v>
      </c>
    </row>
    <row r="18" spans="1:5" x14ac:dyDescent="0.25">
      <c r="A18" s="6">
        <v>14</v>
      </c>
      <c r="B18" s="6" t="s">
        <v>33</v>
      </c>
      <c r="C18" s="18">
        <v>10.78</v>
      </c>
      <c r="D18" s="6" t="s">
        <v>30</v>
      </c>
      <c r="E18" s="6">
        <v>292</v>
      </c>
    </row>
    <row r="19" spans="1:5" x14ac:dyDescent="0.25">
      <c r="A19" s="6">
        <v>15</v>
      </c>
      <c r="B19" s="6" t="s">
        <v>33</v>
      </c>
      <c r="C19" s="18">
        <v>10.78</v>
      </c>
      <c r="D19" s="6" t="s">
        <v>30</v>
      </c>
      <c r="E19" s="6">
        <v>292</v>
      </c>
    </row>
    <row r="20" spans="1:5" x14ac:dyDescent="0.25">
      <c r="A20" s="6">
        <v>16</v>
      </c>
      <c r="B20" s="6" t="s">
        <v>33</v>
      </c>
      <c r="C20" s="18">
        <v>10.78</v>
      </c>
      <c r="D20" s="6" t="s">
        <v>30</v>
      </c>
      <c r="E20" s="6">
        <v>292</v>
      </c>
    </row>
    <row r="21" spans="1:5" x14ac:dyDescent="0.25">
      <c r="A21" s="6">
        <v>17</v>
      </c>
      <c r="B21" s="6" t="s">
        <v>33</v>
      </c>
      <c r="C21" s="18">
        <v>10.78</v>
      </c>
      <c r="D21" s="6" t="s">
        <v>30</v>
      </c>
      <c r="E21" s="6">
        <v>292</v>
      </c>
    </row>
    <row r="22" spans="1:5" x14ac:dyDescent="0.25">
      <c r="A22" s="6">
        <v>18</v>
      </c>
      <c r="B22" s="6" t="s">
        <v>33</v>
      </c>
      <c r="C22" s="18">
        <v>10.78</v>
      </c>
      <c r="D22" s="6" t="s">
        <v>30</v>
      </c>
      <c r="E22" s="6">
        <v>292</v>
      </c>
    </row>
    <row r="23" spans="1:5" x14ac:dyDescent="0.25">
      <c r="A23" s="6">
        <v>19</v>
      </c>
      <c r="B23" s="6" t="s">
        <v>33</v>
      </c>
      <c r="C23" s="18">
        <v>10.78</v>
      </c>
      <c r="D23" s="6" t="s">
        <v>30</v>
      </c>
      <c r="E23" s="6">
        <v>292</v>
      </c>
    </row>
    <row r="24" spans="1:5" x14ac:dyDescent="0.25">
      <c r="A24" s="6">
        <v>20</v>
      </c>
      <c r="B24" s="6" t="s">
        <v>33</v>
      </c>
      <c r="C24" s="18">
        <v>10.78</v>
      </c>
      <c r="D24" s="6" t="s">
        <v>30</v>
      </c>
      <c r="E24" s="6">
        <v>292</v>
      </c>
    </row>
    <row r="25" spans="1:5" x14ac:dyDescent="0.25">
      <c r="A25" s="6">
        <v>21</v>
      </c>
      <c r="B25" s="6" t="s">
        <v>21</v>
      </c>
      <c r="C25" s="18">
        <v>2.2400000000000002</v>
      </c>
      <c r="D25" s="6" t="s">
        <v>30</v>
      </c>
      <c r="E25" s="6">
        <v>292</v>
      </c>
    </row>
    <row r="26" spans="1:5" x14ac:dyDescent="0.25">
      <c r="A26" s="6">
        <v>22</v>
      </c>
      <c r="B26" s="6" t="s">
        <v>33</v>
      </c>
      <c r="C26" s="18">
        <v>10.09</v>
      </c>
      <c r="D26" s="6" t="s">
        <v>30</v>
      </c>
      <c r="E26" s="6">
        <v>292</v>
      </c>
    </row>
    <row r="27" spans="1:5" x14ac:dyDescent="0.25">
      <c r="A27" s="6">
        <v>23</v>
      </c>
      <c r="B27" s="6" t="s">
        <v>97</v>
      </c>
      <c r="C27" s="18">
        <v>9.27</v>
      </c>
      <c r="D27" s="6" t="s">
        <v>71</v>
      </c>
      <c r="E27" s="6">
        <v>292</v>
      </c>
    </row>
    <row r="28" spans="1:5" x14ac:dyDescent="0.25">
      <c r="A28" s="6">
        <v>24</v>
      </c>
      <c r="B28" s="6" t="s">
        <v>18</v>
      </c>
      <c r="C28" s="18">
        <v>2.84</v>
      </c>
      <c r="D28" s="6" t="s">
        <v>71</v>
      </c>
      <c r="E28" s="6">
        <v>292</v>
      </c>
    </row>
    <row r="29" spans="1:5" x14ac:dyDescent="0.25">
      <c r="A29" s="6">
        <v>25</v>
      </c>
      <c r="B29" s="6" t="s">
        <v>21</v>
      </c>
      <c r="C29" s="18">
        <v>1.96</v>
      </c>
      <c r="D29" s="6" t="s">
        <v>71</v>
      </c>
      <c r="E29" s="6">
        <v>292</v>
      </c>
    </row>
    <row r="30" spans="1:5" x14ac:dyDescent="0.25">
      <c r="A30" s="6">
        <v>26</v>
      </c>
      <c r="B30" s="6" t="s">
        <v>106</v>
      </c>
      <c r="C30" s="18">
        <v>9.26</v>
      </c>
      <c r="D30" s="6" t="s">
        <v>71</v>
      </c>
      <c r="E30" s="6">
        <v>292</v>
      </c>
    </row>
    <row r="31" spans="1:5" x14ac:dyDescent="0.25">
      <c r="A31" s="221" t="s">
        <v>117</v>
      </c>
      <c r="B31" s="222"/>
      <c r="C31" s="58">
        <f>SUM(C9:C30)</f>
        <v>608.68999999999983</v>
      </c>
      <c r="D31" s="7"/>
      <c r="E31" s="7"/>
    </row>
    <row r="32" spans="1:5" x14ac:dyDescent="0.25">
      <c r="A32" s="233" t="s">
        <v>118</v>
      </c>
      <c r="B32" s="234"/>
      <c r="C32" s="234"/>
      <c r="D32" s="234"/>
      <c r="E32" s="235"/>
    </row>
    <row r="33" spans="1:5" x14ac:dyDescent="0.25">
      <c r="A33" s="6">
        <v>28</v>
      </c>
      <c r="B33" s="6" t="s">
        <v>33</v>
      </c>
      <c r="C33" s="18">
        <v>38.340000000000003</v>
      </c>
      <c r="D33" s="6" t="s">
        <v>30</v>
      </c>
      <c r="E33" s="6">
        <v>396</v>
      </c>
    </row>
    <row r="34" spans="1:5" x14ac:dyDescent="0.25">
      <c r="A34" s="6">
        <v>29</v>
      </c>
      <c r="B34" s="6" t="s">
        <v>33</v>
      </c>
      <c r="C34" s="18">
        <v>36.01</v>
      </c>
      <c r="D34" s="6" t="s">
        <v>30</v>
      </c>
      <c r="E34" s="6">
        <v>396</v>
      </c>
    </row>
    <row r="35" spans="1:5" x14ac:dyDescent="0.25">
      <c r="A35" s="6">
        <v>30</v>
      </c>
      <c r="B35" s="6" t="s">
        <v>33</v>
      </c>
      <c r="C35" s="18">
        <v>33.97</v>
      </c>
      <c r="D35" s="6" t="s">
        <v>93</v>
      </c>
      <c r="E35" s="6">
        <v>396</v>
      </c>
    </row>
    <row r="36" spans="1:5" x14ac:dyDescent="0.25">
      <c r="A36" s="6">
        <v>31</v>
      </c>
      <c r="B36" s="6" t="s">
        <v>33</v>
      </c>
      <c r="C36" s="18">
        <v>55.96</v>
      </c>
      <c r="D36" s="6" t="s">
        <v>30</v>
      </c>
      <c r="E36" s="6">
        <v>396</v>
      </c>
    </row>
    <row r="37" spans="1:5" x14ac:dyDescent="0.25">
      <c r="A37" s="6">
        <v>32</v>
      </c>
      <c r="B37" s="6" t="s">
        <v>617</v>
      </c>
      <c r="C37" s="18">
        <v>98.23</v>
      </c>
      <c r="D37" s="6" t="s">
        <v>30</v>
      </c>
      <c r="E37" s="6">
        <v>396</v>
      </c>
    </row>
    <row r="38" spans="1:5" x14ac:dyDescent="0.25">
      <c r="A38" s="6">
        <v>33</v>
      </c>
      <c r="B38" s="6" t="s">
        <v>88</v>
      </c>
      <c r="C38" s="18">
        <v>60.99</v>
      </c>
      <c r="D38" s="6" t="s">
        <v>30</v>
      </c>
      <c r="E38" s="6">
        <v>396</v>
      </c>
    </row>
    <row r="39" spans="1:5" x14ac:dyDescent="0.25">
      <c r="A39" s="17">
        <v>34</v>
      </c>
      <c r="B39" s="17" t="s">
        <v>627</v>
      </c>
      <c r="C39" s="154">
        <v>160.75</v>
      </c>
      <c r="D39" s="17" t="s">
        <v>116</v>
      </c>
      <c r="E39" s="6">
        <v>396</v>
      </c>
    </row>
    <row r="40" spans="1:5" x14ac:dyDescent="0.25">
      <c r="A40" s="17">
        <v>35</v>
      </c>
      <c r="B40" s="17" t="s">
        <v>617</v>
      </c>
      <c r="C40" s="154">
        <v>23.54</v>
      </c>
      <c r="D40" s="17" t="s">
        <v>30</v>
      </c>
      <c r="E40" s="6">
        <v>396</v>
      </c>
    </row>
    <row r="41" spans="1:5" x14ac:dyDescent="0.25">
      <c r="A41" s="17">
        <v>36</v>
      </c>
      <c r="B41" s="17" t="s">
        <v>18</v>
      </c>
      <c r="C41" s="154">
        <v>10.39</v>
      </c>
      <c r="D41" s="17" t="s">
        <v>30</v>
      </c>
      <c r="E41" s="6">
        <v>396</v>
      </c>
    </row>
    <row r="42" spans="1:5" x14ac:dyDescent="0.25">
      <c r="A42" s="17">
        <v>37</v>
      </c>
      <c r="B42" s="17" t="s">
        <v>18</v>
      </c>
      <c r="C42" s="154">
        <v>5.8</v>
      </c>
      <c r="D42" s="17" t="s">
        <v>71</v>
      </c>
      <c r="E42" s="6">
        <v>396</v>
      </c>
    </row>
    <row r="43" spans="1:5" x14ac:dyDescent="0.25">
      <c r="A43" s="17">
        <v>38</v>
      </c>
      <c r="B43" s="17" t="s">
        <v>24</v>
      </c>
      <c r="C43" s="154">
        <v>14.33</v>
      </c>
      <c r="D43" s="17" t="s">
        <v>71</v>
      </c>
      <c r="E43" s="6">
        <v>396</v>
      </c>
    </row>
    <row r="44" spans="1:5" x14ac:dyDescent="0.25">
      <c r="A44" s="17">
        <v>39</v>
      </c>
      <c r="B44" s="17" t="s">
        <v>23</v>
      </c>
      <c r="C44" s="154">
        <v>7.11</v>
      </c>
      <c r="D44" s="17" t="s">
        <v>71</v>
      </c>
      <c r="E44" s="6">
        <v>396</v>
      </c>
    </row>
    <row r="45" spans="1:5" x14ac:dyDescent="0.25">
      <c r="A45" s="17">
        <v>40</v>
      </c>
      <c r="B45" s="17" t="s">
        <v>641</v>
      </c>
      <c r="C45" s="154">
        <v>17.29</v>
      </c>
      <c r="D45" s="17" t="s">
        <v>71</v>
      </c>
      <c r="E45" s="6">
        <v>396</v>
      </c>
    </row>
    <row r="46" spans="1:5" x14ac:dyDescent="0.25">
      <c r="A46" s="17">
        <v>41</v>
      </c>
      <c r="B46" s="17" t="s">
        <v>25</v>
      </c>
      <c r="C46" s="154">
        <v>8.4499999999999993</v>
      </c>
      <c r="D46" s="17" t="s">
        <v>71</v>
      </c>
      <c r="E46" s="6">
        <v>396</v>
      </c>
    </row>
    <row r="47" spans="1:5" x14ac:dyDescent="0.25">
      <c r="A47" s="221" t="s">
        <v>102</v>
      </c>
      <c r="B47" s="222"/>
      <c r="C47" s="58">
        <f>SUM(C33:C46)</f>
        <v>571.16000000000008</v>
      </c>
      <c r="D47" s="7"/>
      <c r="E47" s="7"/>
    </row>
    <row r="48" spans="1:5" x14ac:dyDescent="0.25">
      <c r="A48" s="233" t="s">
        <v>119</v>
      </c>
      <c r="B48" s="234"/>
      <c r="C48" s="234"/>
      <c r="D48" s="234"/>
      <c r="E48" s="235"/>
    </row>
    <row r="49" spans="1:5" x14ac:dyDescent="0.25">
      <c r="A49" s="6">
        <v>42</v>
      </c>
      <c r="B49" s="6" t="s">
        <v>261</v>
      </c>
      <c r="C49" s="18">
        <v>161.11000000000001</v>
      </c>
      <c r="D49" s="6" t="s">
        <v>30</v>
      </c>
      <c r="E49" s="6">
        <v>420</v>
      </c>
    </row>
    <row r="50" spans="1:5" x14ac:dyDescent="0.25">
      <c r="A50" s="6">
        <v>43</v>
      </c>
      <c r="B50" s="6" t="s">
        <v>33</v>
      </c>
      <c r="C50" s="18">
        <v>22.15</v>
      </c>
      <c r="D50" s="6" t="s">
        <v>30</v>
      </c>
      <c r="E50" s="6">
        <v>420</v>
      </c>
    </row>
    <row r="51" spans="1:5" x14ac:dyDescent="0.25">
      <c r="A51" s="6">
        <v>44</v>
      </c>
      <c r="B51" s="6" t="s">
        <v>21</v>
      </c>
      <c r="C51" s="18">
        <v>12.39</v>
      </c>
      <c r="D51" s="6" t="s">
        <v>30</v>
      </c>
      <c r="E51" s="6">
        <v>420</v>
      </c>
    </row>
    <row r="52" spans="1:5" x14ac:dyDescent="0.25">
      <c r="A52" s="6">
        <v>45</v>
      </c>
      <c r="B52" s="6" t="s">
        <v>80</v>
      </c>
      <c r="C52" s="18">
        <v>5.65</v>
      </c>
      <c r="D52" s="6" t="s">
        <v>16</v>
      </c>
      <c r="E52" s="6">
        <v>420</v>
      </c>
    </row>
    <row r="53" spans="1:5" x14ac:dyDescent="0.25">
      <c r="A53" s="7" t="s">
        <v>121</v>
      </c>
      <c r="B53" s="7"/>
      <c r="C53" s="58">
        <f>SUM(C49:C52)</f>
        <v>201.30000000000004</v>
      </c>
      <c r="D53" s="7"/>
      <c r="E53" s="7"/>
    </row>
    <row r="54" spans="1:5" x14ac:dyDescent="0.25">
      <c r="A54" s="24" t="s">
        <v>109</v>
      </c>
      <c r="B54" s="24"/>
      <c r="C54" s="59">
        <f>C7+C31+C47+C53</f>
        <v>1423.9999999999998</v>
      </c>
      <c r="D54" s="24"/>
      <c r="E54" s="24"/>
    </row>
    <row r="55" spans="1:5" x14ac:dyDescent="0.25">
      <c r="A55" s="4"/>
      <c r="B55" s="4"/>
      <c r="C55" s="95"/>
      <c r="D55" s="4"/>
      <c r="E55" s="4"/>
    </row>
    <row r="56" spans="1:5" x14ac:dyDescent="0.25">
      <c r="A56" s="4"/>
      <c r="B56" s="13" t="s">
        <v>634</v>
      </c>
      <c r="C56" s="61">
        <f>SUBTOTAL(9,C5,C9,C10,C11,C12,C13,C16,C37,C40)</f>
        <v>466.67000000000013</v>
      </c>
      <c r="D56" s="4"/>
      <c r="E56" s="4"/>
    </row>
    <row r="57" spans="1:5" x14ac:dyDescent="0.25">
      <c r="A57" s="4"/>
      <c r="B57" s="13" t="s">
        <v>623</v>
      </c>
      <c r="C57" s="109">
        <f>SUBTOTAL(9,C4,C17,C18,C19,C20,C21,C22,C23,C24,C26,C33,C34,C35,C36,C38,C50)</f>
        <v>359.3</v>
      </c>
      <c r="D57" s="4"/>
      <c r="E57" s="4"/>
    </row>
    <row r="58" spans="1:5" ht="30" x14ac:dyDescent="0.25">
      <c r="A58" s="4"/>
      <c r="B58" s="108" t="s">
        <v>624</v>
      </c>
      <c r="C58" s="191">
        <f>SUBTOTAL(9,C3,C14,C15,C25,C29,C39,C51)</f>
        <v>341.64</v>
      </c>
      <c r="D58" s="4"/>
      <c r="E58" s="4"/>
    </row>
    <row r="59" spans="1:5" x14ac:dyDescent="0.25">
      <c r="A59" s="4"/>
      <c r="B59" s="108" t="s">
        <v>632</v>
      </c>
      <c r="C59" s="109">
        <f>SUBTOTAL(9,C6,C27,C30,C43,C44,C45,C46,C52)</f>
        <v>76.25</v>
      </c>
      <c r="D59" s="4"/>
      <c r="E59" s="4"/>
    </row>
    <row r="60" spans="1:5" x14ac:dyDescent="0.25">
      <c r="A60" s="4"/>
      <c r="B60" s="13" t="s">
        <v>625</v>
      </c>
      <c r="C60" s="109">
        <f>SUBTOTAL(9,C28,C41,C42)</f>
        <v>19.03</v>
      </c>
      <c r="D60" s="4"/>
      <c r="E60" s="4"/>
    </row>
    <row r="61" spans="1:5" x14ac:dyDescent="0.25">
      <c r="A61" s="4"/>
      <c r="B61" s="13" t="s">
        <v>639</v>
      </c>
      <c r="C61" s="61">
        <f>SUBTOTAL(9,C49)</f>
        <v>161.11000000000001</v>
      </c>
      <c r="D61" s="4"/>
      <c r="E61" s="4"/>
    </row>
    <row r="62" spans="1:5" x14ac:dyDescent="0.25">
      <c r="A62" s="4"/>
      <c r="B62" s="4"/>
      <c r="C62" s="95"/>
      <c r="D62" s="4"/>
      <c r="E62" s="4"/>
    </row>
    <row r="63" spans="1:5" x14ac:dyDescent="0.25">
      <c r="A63" s="4"/>
      <c r="B63" s="4"/>
      <c r="C63" s="95"/>
      <c r="D63" s="4"/>
      <c r="E63" s="4"/>
    </row>
    <row r="64" spans="1:5" x14ac:dyDescent="0.25">
      <c r="A64" s="4"/>
      <c r="B64" s="4"/>
      <c r="C64" s="95"/>
      <c r="D64" s="4"/>
      <c r="E64" s="4"/>
    </row>
    <row r="65" spans="1:5" x14ac:dyDescent="0.25">
      <c r="A65" s="4"/>
      <c r="B65" s="4"/>
      <c r="C65" s="95"/>
      <c r="D65" s="4"/>
      <c r="E65" s="4"/>
    </row>
    <row r="66" spans="1:5" x14ac:dyDescent="0.25">
      <c r="A66" s="4"/>
      <c r="B66" s="4"/>
      <c r="C66" s="95"/>
      <c r="D66" s="4"/>
      <c r="E66" s="4"/>
    </row>
    <row r="67" spans="1:5" x14ac:dyDescent="0.25">
      <c r="A67" s="4"/>
      <c r="B67" s="4"/>
      <c r="C67" s="95"/>
      <c r="D67" s="4"/>
      <c r="E67" s="4"/>
    </row>
    <row r="68" spans="1:5" x14ac:dyDescent="0.25">
      <c r="A68" s="4"/>
      <c r="B68" s="4"/>
      <c r="C68" s="95"/>
      <c r="D68" s="4"/>
      <c r="E68" s="4"/>
    </row>
    <row r="69" spans="1:5" x14ac:dyDescent="0.25">
      <c r="A69" s="4"/>
      <c r="B69" s="4"/>
      <c r="C69" s="95"/>
      <c r="D69" s="4"/>
      <c r="E69" s="4"/>
    </row>
    <row r="70" spans="1:5" x14ac:dyDescent="0.25">
      <c r="A70" s="4"/>
      <c r="B70" s="4"/>
      <c r="C70" s="95"/>
      <c r="D70" s="4"/>
      <c r="E70" s="4"/>
    </row>
    <row r="71" spans="1:5" x14ac:dyDescent="0.25">
      <c r="A71" s="4"/>
      <c r="B71" s="4"/>
      <c r="C71" s="95"/>
      <c r="D71" s="4"/>
      <c r="E71" s="4"/>
    </row>
    <row r="72" spans="1:5" x14ac:dyDescent="0.25">
      <c r="A72" s="4"/>
      <c r="B72" s="4"/>
      <c r="C72" s="95"/>
      <c r="D72" s="4"/>
      <c r="E72" s="4"/>
    </row>
    <row r="73" spans="1:5" x14ac:dyDescent="0.25">
      <c r="A73" s="4"/>
      <c r="B73" s="4"/>
      <c r="C73" s="95"/>
      <c r="D73" s="4"/>
      <c r="E73" s="4"/>
    </row>
    <row r="74" spans="1:5" x14ac:dyDescent="0.25">
      <c r="A74" s="4"/>
      <c r="B74" s="4"/>
      <c r="C74" s="95"/>
      <c r="D74" s="4"/>
      <c r="E74" s="4"/>
    </row>
    <row r="75" spans="1:5" x14ac:dyDescent="0.25">
      <c r="A75" s="4"/>
      <c r="B75" s="4"/>
      <c r="C75" s="95"/>
      <c r="D75" s="4"/>
      <c r="E75" s="4"/>
    </row>
    <row r="76" spans="1:5" x14ac:dyDescent="0.25">
      <c r="A76" s="4"/>
      <c r="B76" s="4"/>
      <c r="C76" s="95"/>
      <c r="D76" s="4"/>
      <c r="E76" s="4"/>
    </row>
    <row r="77" spans="1:5" x14ac:dyDescent="0.25">
      <c r="A77" s="4"/>
      <c r="B77" s="4"/>
      <c r="C77" s="95"/>
      <c r="D77" s="4"/>
      <c r="E77" s="4"/>
    </row>
    <row r="78" spans="1:5" x14ac:dyDescent="0.25">
      <c r="A78" s="4"/>
      <c r="B78" s="4"/>
      <c r="C78" s="95"/>
      <c r="D78" s="4"/>
      <c r="E78" s="4"/>
    </row>
    <row r="79" spans="1:5" x14ac:dyDescent="0.25">
      <c r="A79" s="4"/>
      <c r="B79" s="4"/>
      <c r="C79" s="95"/>
      <c r="D79" s="4"/>
      <c r="E79" s="4"/>
    </row>
    <row r="80" spans="1:5" x14ac:dyDescent="0.25">
      <c r="A80" s="4"/>
      <c r="B80" s="4"/>
      <c r="C80" s="95"/>
      <c r="D80" s="4"/>
      <c r="E80" s="4"/>
    </row>
    <row r="81" spans="1:5" x14ac:dyDescent="0.25">
      <c r="A81" s="4"/>
      <c r="B81" s="4"/>
      <c r="C81" s="95"/>
      <c r="D81" s="4"/>
      <c r="E81" s="4"/>
    </row>
    <row r="82" spans="1:5" x14ac:dyDescent="0.25">
      <c r="A82" s="4"/>
      <c r="B82" s="4"/>
      <c r="C82" s="95"/>
      <c r="D82" s="4"/>
      <c r="E82" s="4"/>
    </row>
    <row r="83" spans="1:5" x14ac:dyDescent="0.25">
      <c r="A83" s="4"/>
      <c r="B83" s="4"/>
      <c r="C83" s="95"/>
      <c r="D83" s="4"/>
      <c r="E83" s="4"/>
    </row>
    <row r="84" spans="1:5" x14ac:dyDescent="0.25">
      <c r="A84" s="4"/>
      <c r="B84" s="4"/>
      <c r="C84" s="95"/>
      <c r="D84" s="4"/>
      <c r="E84" s="4"/>
    </row>
    <row r="85" spans="1:5" x14ac:dyDescent="0.25">
      <c r="A85" s="4"/>
      <c r="B85" s="4"/>
      <c r="C85" s="95"/>
      <c r="D85" s="4"/>
      <c r="E85" s="4"/>
    </row>
    <row r="86" spans="1:5" x14ac:dyDescent="0.25">
      <c r="A86" s="4"/>
      <c r="B86" s="4"/>
      <c r="C86" s="95"/>
      <c r="D86" s="4"/>
      <c r="E86" s="4"/>
    </row>
    <row r="87" spans="1:5" x14ac:dyDescent="0.25">
      <c r="A87" s="4"/>
      <c r="B87" s="4"/>
      <c r="C87" s="95"/>
      <c r="D87" s="4"/>
      <c r="E87" s="4"/>
    </row>
    <row r="88" spans="1:5" x14ac:dyDescent="0.25">
      <c r="A88" s="4"/>
      <c r="B88" s="4"/>
      <c r="C88" s="95"/>
      <c r="D88" s="4"/>
      <c r="E88" s="4"/>
    </row>
    <row r="89" spans="1:5" x14ac:dyDescent="0.25">
      <c r="A89" s="4"/>
      <c r="B89" s="4"/>
      <c r="C89" s="95"/>
      <c r="D89" s="4"/>
      <c r="E89" s="4"/>
    </row>
    <row r="90" spans="1:5" x14ac:dyDescent="0.25">
      <c r="A90" s="4"/>
      <c r="B90" s="4"/>
      <c r="C90" s="95"/>
      <c r="D90" s="4"/>
      <c r="E90" s="4"/>
    </row>
    <row r="91" spans="1:5" x14ac:dyDescent="0.25">
      <c r="A91" s="4"/>
      <c r="B91" s="4"/>
      <c r="C91" s="95"/>
      <c r="D91" s="4"/>
      <c r="E91" s="4"/>
    </row>
    <row r="92" spans="1:5" x14ac:dyDescent="0.25">
      <c r="A92" s="4"/>
      <c r="B92" s="4"/>
      <c r="C92" s="95"/>
      <c r="D92" s="4"/>
      <c r="E92" s="4"/>
    </row>
    <row r="93" spans="1:5" x14ac:dyDescent="0.25">
      <c r="A93" s="4"/>
      <c r="B93" s="4"/>
      <c r="C93" s="95"/>
      <c r="D93" s="4"/>
      <c r="E93" s="4"/>
    </row>
    <row r="94" spans="1:5" x14ac:dyDescent="0.25">
      <c r="A94" s="4"/>
      <c r="B94" s="4"/>
      <c r="C94" s="95"/>
      <c r="D94" s="4"/>
      <c r="E94" s="4"/>
    </row>
    <row r="95" spans="1:5" x14ac:dyDescent="0.25">
      <c r="A95" s="4"/>
      <c r="B95" s="4"/>
      <c r="C95" s="95"/>
      <c r="D95" s="4"/>
      <c r="E95" s="4"/>
    </row>
    <row r="96" spans="1:5" x14ac:dyDescent="0.25">
      <c r="A96" s="4"/>
      <c r="B96" s="4"/>
      <c r="C96" s="95"/>
      <c r="D96" s="4"/>
      <c r="E96" s="4"/>
    </row>
    <row r="97" spans="1:5" x14ac:dyDescent="0.25">
      <c r="A97" s="4"/>
      <c r="B97" s="4"/>
      <c r="C97" s="95"/>
      <c r="D97" s="4"/>
      <c r="E97" s="4"/>
    </row>
    <row r="98" spans="1:5" x14ac:dyDescent="0.25">
      <c r="A98" s="4"/>
      <c r="B98" s="4"/>
      <c r="C98" s="95"/>
      <c r="D98" s="4"/>
      <c r="E98" s="4"/>
    </row>
    <row r="99" spans="1:5" x14ac:dyDescent="0.25">
      <c r="A99" s="4"/>
      <c r="B99" s="4"/>
      <c r="C99" s="95"/>
      <c r="D99" s="4"/>
      <c r="E99" s="4"/>
    </row>
    <row r="100" spans="1:5" x14ac:dyDescent="0.25">
      <c r="A100" s="4"/>
      <c r="B100" s="4"/>
      <c r="C100" s="95"/>
      <c r="D100" s="4"/>
      <c r="E100" s="4"/>
    </row>
    <row r="101" spans="1:5" x14ac:dyDescent="0.25">
      <c r="A101" s="4"/>
      <c r="B101" s="4"/>
      <c r="C101" s="95"/>
      <c r="D101" s="4"/>
      <c r="E101" s="4"/>
    </row>
    <row r="102" spans="1:5" x14ac:dyDescent="0.25">
      <c r="A102" s="4"/>
      <c r="B102" s="4"/>
      <c r="C102" s="95"/>
      <c r="D102" s="4"/>
      <c r="E102" s="4"/>
    </row>
    <row r="103" spans="1:5" x14ac:dyDescent="0.25">
      <c r="A103" s="4"/>
      <c r="B103" s="4"/>
      <c r="C103" s="95"/>
      <c r="D103" s="4"/>
      <c r="E103" s="4"/>
    </row>
    <row r="104" spans="1:5" x14ac:dyDescent="0.25">
      <c r="A104" s="4"/>
      <c r="B104" s="4"/>
      <c r="C104" s="95"/>
      <c r="D104" s="4"/>
      <c r="E104" s="4"/>
    </row>
    <row r="105" spans="1:5" x14ac:dyDescent="0.25">
      <c r="A105" s="4"/>
      <c r="B105" s="4"/>
      <c r="C105" s="95"/>
      <c r="D105" s="4"/>
      <c r="E105" s="4"/>
    </row>
    <row r="106" spans="1:5" x14ac:dyDescent="0.25">
      <c r="A106" s="4"/>
      <c r="B106" s="4"/>
      <c r="C106" s="95"/>
      <c r="D106" s="4"/>
      <c r="E106" s="4"/>
    </row>
    <row r="107" spans="1:5" x14ac:dyDescent="0.25">
      <c r="A107" s="4"/>
      <c r="B107" s="4"/>
      <c r="C107" s="95"/>
      <c r="D107" s="4"/>
      <c r="E107" s="4"/>
    </row>
    <row r="108" spans="1:5" x14ac:dyDescent="0.25">
      <c r="A108" s="4"/>
      <c r="B108" s="4"/>
      <c r="C108" s="95"/>
      <c r="D108" s="4"/>
      <c r="E108" s="4"/>
    </row>
    <row r="109" spans="1:5" x14ac:dyDescent="0.25">
      <c r="A109" s="4"/>
      <c r="B109" s="4"/>
      <c r="C109" s="95"/>
      <c r="D109" s="4"/>
      <c r="E109" s="4"/>
    </row>
    <row r="110" spans="1:5" x14ac:dyDescent="0.25">
      <c r="A110" s="4"/>
      <c r="B110" s="4"/>
      <c r="C110" s="95"/>
      <c r="D110" s="4"/>
      <c r="E110" s="4"/>
    </row>
    <row r="111" spans="1:5" x14ac:dyDescent="0.25">
      <c r="A111" s="4"/>
      <c r="B111" s="4"/>
      <c r="C111" s="95"/>
      <c r="D111" s="4"/>
      <c r="E111" s="4"/>
    </row>
    <row r="112" spans="1:5" x14ac:dyDescent="0.25">
      <c r="A112" s="4"/>
      <c r="B112" s="4"/>
      <c r="C112" s="95"/>
      <c r="D112" s="4"/>
      <c r="E112" s="4"/>
    </row>
    <row r="113" spans="1:5" x14ac:dyDescent="0.25">
      <c r="A113" s="4"/>
      <c r="B113" s="4"/>
      <c r="C113" s="95"/>
      <c r="D113" s="4"/>
      <c r="E113" s="4"/>
    </row>
    <row r="114" spans="1:5" x14ac:dyDescent="0.25">
      <c r="A114" s="4"/>
      <c r="B114" s="4"/>
      <c r="C114" s="95"/>
      <c r="D114" s="4"/>
      <c r="E114" s="4"/>
    </row>
    <row r="115" spans="1:5" x14ac:dyDescent="0.25">
      <c r="A115" s="4"/>
      <c r="B115" s="4"/>
      <c r="C115" s="95"/>
      <c r="D115" s="4"/>
      <c r="E115" s="4"/>
    </row>
    <row r="116" spans="1:5" x14ac:dyDescent="0.25">
      <c r="A116" s="4"/>
      <c r="B116" s="4"/>
      <c r="C116" s="95"/>
      <c r="D116" s="4"/>
      <c r="E116" s="4"/>
    </row>
    <row r="117" spans="1:5" x14ac:dyDescent="0.25">
      <c r="A117" s="4"/>
      <c r="B117" s="4"/>
      <c r="C117" s="95"/>
      <c r="D117" s="4"/>
      <c r="E117" s="4"/>
    </row>
    <row r="118" spans="1:5" x14ac:dyDescent="0.25">
      <c r="A118" s="4"/>
      <c r="B118" s="4"/>
      <c r="C118" s="95"/>
      <c r="D118" s="4"/>
      <c r="E118" s="4"/>
    </row>
    <row r="119" spans="1:5" x14ac:dyDescent="0.25">
      <c r="A119" s="4"/>
      <c r="B119" s="4"/>
      <c r="C119" s="95"/>
      <c r="D119" s="4"/>
      <c r="E119" s="4"/>
    </row>
    <row r="120" spans="1:5" x14ac:dyDescent="0.25">
      <c r="A120" s="4"/>
      <c r="B120" s="4"/>
      <c r="C120" s="95"/>
      <c r="D120" s="4"/>
      <c r="E120" s="4"/>
    </row>
    <row r="121" spans="1:5" x14ac:dyDescent="0.25">
      <c r="A121" s="4"/>
      <c r="B121" s="4"/>
      <c r="C121" s="95"/>
      <c r="D121" s="4"/>
      <c r="E121" s="4"/>
    </row>
    <row r="122" spans="1:5" x14ac:dyDescent="0.25">
      <c r="A122" s="4"/>
      <c r="B122" s="4"/>
      <c r="C122" s="95"/>
      <c r="D122" s="4"/>
      <c r="E122" s="4"/>
    </row>
    <row r="123" spans="1:5" x14ac:dyDescent="0.25">
      <c r="A123" s="4"/>
      <c r="B123" s="4"/>
      <c r="C123" s="95"/>
      <c r="D123" s="4"/>
      <c r="E123" s="4"/>
    </row>
    <row r="124" spans="1:5" x14ac:dyDescent="0.25">
      <c r="A124" s="4"/>
      <c r="B124" s="4"/>
      <c r="C124" s="95"/>
      <c r="D124" s="4"/>
      <c r="E124" s="4"/>
    </row>
    <row r="125" spans="1:5" x14ac:dyDescent="0.25">
      <c r="A125" s="4"/>
      <c r="B125" s="4"/>
      <c r="C125" s="95"/>
      <c r="D125" s="4"/>
      <c r="E125" s="4"/>
    </row>
    <row r="126" spans="1:5" x14ac:dyDescent="0.25">
      <c r="A126" s="4"/>
      <c r="B126" s="4"/>
      <c r="C126" s="95"/>
      <c r="D126" s="4"/>
      <c r="E126" s="4"/>
    </row>
    <row r="127" spans="1:5" x14ac:dyDescent="0.25">
      <c r="A127" s="4"/>
      <c r="B127" s="4"/>
      <c r="C127" s="95"/>
      <c r="D127" s="4"/>
      <c r="E127" s="4"/>
    </row>
    <row r="128" spans="1:5" x14ac:dyDescent="0.25">
      <c r="A128" s="4"/>
      <c r="B128" s="4"/>
      <c r="C128" s="95"/>
      <c r="D128" s="4"/>
      <c r="E128" s="4"/>
    </row>
    <row r="129" spans="1:5" x14ac:dyDescent="0.25">
      <c r="A129" s="4"/>
      <c r="B129" s="4"/>
      <c r="C129" s="95"/>
      <c r="D129" s="4"/>
      <c r="E129" s="4"/>
    </row>
    <row r="130" spans="1:5" x14ac:dyDescent="0.25">
      <c r="A130" s="4"/>
      <c r="B130" s="4"/>
      <c r="C130" s="95"/>
      <c r="D130" s="4"/>
      <c r="E130" s="4"/>
    </row>
    <row r="131" spans="1:5" x14ac:dyDescent="0.25">
      <c r="A131" s="4"/>
      <c r="B131" s="4"/>
      <c r="C131" s="95"/>
      <c r="D131" s="4"/>
      <c r="E131" s="4"/>
    </row>
    <row r="132" spans="1:5" x14ac:dyDescent="0.25">
      <c r="A132" s="4"/>
      <c r="B132" s="4"/>
      <c r="C132" s="95"/>
      <c r="D132" s="4"/>
      <c r="E132" s="4"/>
    </row>
    <row r="133" spans="1:5" x14ac:dyDescent="0.25">
      <c r="A133" s="4"/>
      <c r="B133" s="4"/>
      <c r="C133" s="95"/>
      <c r="D133" s="4"/>
      <c r="E133" s="4"/>
    </row>
    <row r="134" spans="1:5" x14ac:dyDescent="0.25">
      <c r="A134" s="4"/>
      <c r="B134" s="4"/>
      <c r="C134" s="95"/>
      <c r="D134" s="4"/>
      <c r="E134" s="4"/>
    </row>
    <row r="135" spans="1:5" x14ac:dyDescent="0.25">
      <c r="A135" s="4"/>
      <c r="B135" s="4"/>
      <c r="C135" s="95"/>
      <c r="D135" s="4"/>
      <c r="E135" s="4"/>
    </row>
    <row r="136" spans="1:5" x14ac:dyDescent="0.25">
      <c r="A136" s="4"/>
      <c r="B136" s="4"/>
      <c r="C136" s="95"/>
      <c r="D136" s="4"/>
      <c r="E136" s="4"/>
    </row>
    <row r="137" spans="1:5" x14ac:dyDescent="0.25">
      <c r="A137" s="4"/>
      <c r="B137" s="4"/>
      <c r="C137" s="95"/>
      <c r="D137" s="4"/>
      <c r="E137" s="4"/>
    </row>
    <row r="138" spans="1:5" x14ac:dyDescent="0.25">
      <c r="A138" s="4"/>
      <c r="B138" s="4"/>
      <c r="C138" s="95"/>
      <c r="D138" s="4"/>
      <c r="E138" s="4"/>
    </row>
    <row r="139" spans="1:5" x14ac:dyDescent="0.25">
      <c r="A139" s="4"/>
      <c r="B139" s="4"/>
      <c r="C139" s="95"/>
      <c r="D139" s="4"/>
      <c r="E139" s="4"/>
    </row>
    <row r="140" spans="1:5" x14ac:dyDescent="0.25">
      <c r="A140" s="4"/>
      <c r="B140" s="4"/>
      <c r="C140" s="95"/>
      <c r="D140" s="4"/>
      <c r="E140" s="4"/>
    </row>
    <row r="141" spans="1:5" x14ac:dyDescent="0.25">
      <c r="A141" s="4"/>
      <c r="B141" s="4"/>
      <c r="C141" s="95"/>
      <c r="D141" s="4"/>
      <c r="E141" s="4"/>
    </row>
    <row r="142" spans="1:5" x14ac:dyDescent="0.25">
      <c r="A142" s="4"/>
      <c r="B142" s="4"/>
      <c r="C142" s="95"/>
      <c r="D142" s="4"/>
      <c r="E142" s="4"/>
    </row>
    <row r="143" spans="1:5" x14ac:dyDescent="0.25">
      <c r="A143" s="4"/>
      <c r="B143" s="4"/>
      <c r="C143" s="95"/>
      <c r="D143" s="4"/>
      <c r="E143" s="4"/>
    </row>
    <row r="144" spans="1:5" x14ac:dyDescent="0.25">
      <c r="A144" s="4"/>
      <c r="B144" s="4"/>
      <c r="C144" s="95"/>
      <c r="D144" s="4"/>
      <c r="E144" s="4"/>
    </row>
    <row r="145" spans="1:5" x14ac:dyDescent="0.25">
      <c r="A145" s="4"/>
      <c r="B145" s="4"/>
      <c r="C145" s="95"/>
      <c r="D145" s="4"/>
      <c r="E145" s="4"/>
    </row>
    <row r="146" spans="1:5" x14ac:dyDescent="0.25">
      <c r="A146" s="4"/>
      <c r="B146" s="4"/>
      <c r="C146" s="95"/>
      <c r="D146" s="4"/>
      <c r="E146" s="4"/>
    </row>
    <row r="147" spans="1:5" x14ac:dyDescent="0.25">
      <c r="A147" s="4"/>
      <c r="B147" s="4"/>
      <c r="C147" s="95"/>
      <c r="D147" s="4"/>
      <c r="E147" s="4"/>
    </row>
    <row r="148" spans="1:5" x14ac:dyDescent="0.25">
      <c r="A148" s="4"/>
      <c r="B148" s="4"/>
      <c r="C148" s="95"/>
      <c r="D148" s="4"/>
      <c r="E148" s="4"/>
    </row>
    <row r="149" spans="1:5" x14ac:dyDescent="0.25">
      <c r="A149" s="4"/>
      <c r="B149" s="4"/>
      <c r="C149" s="95"/>
      <c r="D149" s="4"/>
      <c r="E149" s="4"/>
    </row>
    <row r="150" spans="1:5" x14ac:dyDescent="0.25">
      <c r="A150" s="4"/>
      <c r="B150" s="4"/>
      <c r="C150" s="95"/>
      <c r="D150" s="4"/>
      <c r="E150" s="4"/>
    </row>
    <row r="151" spans="1:5" x14ac:dyDescent="0.25">
      <c r="A151" s="4"/>
      <c r="B151" s="4"/>
      <c r="C151" s="95"/>
      <c r="D151" s="4"/>
      <c r="E151" s="4"/>
    </row>
    <row r="152" spans="1:5" x14ac:dyDescent="0.25">
      <c r="A152" s="4"/>
      <c r="B152" s="4"/>
      <c r="C152" s="95"/>
      <c r="D152" s="4"/>
      <c r="E152" s="4"/>
    </row>
    <row r="153" spans="1:5" x14ac:dyDescent="0.25">
      <c r="A153" s="4"/>
      <c r="B153" s="4"/>
      <c r="C153" s="95"/>
      <c r="D153" s="4"/>
      <c r="E153" s="4"/>
    </row>
    <row r="154" spans="1:5" x14ac:dyDescent="0.25">
      <c r="A154" s="4"/>
      <c r="B154" s="4"/>
      <c r="C154" s="95"/>
      <c r="D154" s="4"/>
      <c r="E154" s="4"/>
    </row>
    <row r="155" spans="1:5" x14ac:dyDescent="0.25">
      <c r="A155" s="4"/>
      <c r="B155" s="4"/>
      <c r="C155" s="95"/>
      <c r="D155" s="4"/>
      <c r="E155" s="4"/>
    </row>
    <row r="156" spans="1:5" x14ac:dyDescent="0.25">
      <c r="A156" s="4"/>
      <c r="B156" s="4"/>
      <c r="C156" s="95"/>
      <c r="D156" s="4"/>
      <c r="E156" s="4"/>
    </row>
    <row r="157" spans="1:5" x14ac:dyDescent="0.25">
      <c r="A157" s="4"/>
      <c r="B157" s="4"/>
      <c r="C157" s="95"/>
      <c r="D157" s="4"/>
      <c r="E157" s="4"/>
    </row>
    <row r="158" spans="1:5" x14ac:dyDescent="0.25">
      <c r="A158" s="4"/>
      <c r="B158" s="4"/>
      <c r="C158" s="95"/>
      <c r="D158" s="4"/>
      <c r="E158" s="4"/>
    </row>
    <row r="159" spans="1:5" x14ac:dyDescent="0.25">
      <c r="A159" s="4"/>
      <c r="B159" s="4"/>
      <c r="C159" s="95"/>
      <c r="D159" s="4"/>
      <c r="E159" s="4"/>
    </row>
    <row r="160" spans="1:5" x14ac:dyDescent="0.25">
      <c r="A160" s="4"/>
      <c r="B160" s="4"/>
      <c r="C160" s="95"/>
      <c r="D160" s="4"/>
      <c r="E160" s="4"/>
    </row>
    <row r="161" spans="1:5" x14ac:dyDescent="0.25">
      <c r="A161" s="4"/>
      <c r="B161" s="4"/>
      <c r="C161" s="95"/>
      <c r="D161" s="4"/>
      <c r="E161" s="4"/>
    </row>
    <row r="162" spans="1:5" x14ac:dyDescent="0.25">
      <c r="A162" s="4"/>
      <c r="B162" s="4"/>
      <c r="C162" s="95"/>
      <c r="D162" s="4"/>
      <c r="E162" s="4"/>
    </row>
    <row r="163" spans="1:5" x14ac:dyDescent="0.25">
      <c r="A163" s="4"/>
      <c r="B163" s="4"/>
      <c r="C163" s="95"/>
      <c r="D163" s="4"/>
      <c r="E163" s="4"/>
    </row>
    <row r="164" spans="1:5" x14ac:dyDescent="0.25">
      <c r="A164" s="4"/>
      <c r="B164" s="4"/>
      <c r="C164" s="95"/>
      <c r="D164" s="4"/>
      <c r="E164" s="4"/>
    </row>
    <row r="165" spans="1:5" x14ac:dyDescent="0.25">
      <c r="A165" s="4"/>
      <c r="B165" s="4"/>
      <c r="C165" s="95"/>
      <c r="D165" s="4"/>
      <c r="E165" s="4"/>
    </row>
    <row r="166" spans="1:5" x14ac:dyDescent="0.25">
      <c r="A166" s="4"/>
      <c r="B166" s="4"/>
      <c r="C166" s="95"/>
      <c r="D166" s="4"/>
      <c r="E166" s="4"/>
    </row>
    <row r="167" spans="1:5" x14ac:dyDescent="0.25">
      <c r="A167" s="4"/>
      <c r="B167" s="4"/>
      <c r="C167" s="95"/>
      <c r="D167" s="4"/>
      <c r="E167" s="4"/>
    </row>
    <row r="168" spans="1:5" x14ac:dyDescent="0.25">
      <c r="A168" s="4"/>
      <c r="B168" s="4"/>
      <c r="C168" s="95"/>
      <c r="D168" s="4"/>
      <c r="E168" s="4"/>
    </row>
    <row r="169" spans="1:5" x14ac:dyDescent="0.25">
      <c r="A169" s="4"/>
      <c r="B169" s="4"/>
      <c r="C169" s="95"/>
      <c r="D169" s="4"/>
      <c r="E169" s="4"/>
    </row>
    <row r="170" spans="1:5" x14ac:dyDescent="0.25">
      <c r="A170" s="4"/>
      <c r="B170" s="4"/>
      <c r="C170" s="95"/>
      <c r="D170" s="4"/>
      <c r="E170" s="4"/>
    </row>
    <row r="171" spans="1:5" x14ac:dyDescent="0.25">
      <c r="A171" s="4"/>
      <c r="B171" s="4"/>
      <c r="C171" s="95"/>
      <c r="D171" s="4"/>
      <c r="E171" s="4"/>
    </row>
    <row r="172" spans="1:5" x14ac:dyDescent="0.25">
      <c r="A172" s="4"/>
      <c r="B172" s="4"/>
      <c r="C172" s="95"/>
      <c r="D172" s="4"/>
      <c r="E172" s="4"/>
    </row>
    <row r="173" spans="1:5" x14ac:dyDescent="0.25">
      <c r="A173" s="4"/>
      <c r="B173" s="4"/>
      <c r="C173" s="95"/>
      <c r="D173" s="4"/>
      <c r="E173" s="4"/>
    </row>
    <row r="174" spans="1:5" x14ac:dyDescent="0.25">
      <c r="A174" s="4"/>
      <c r="B174" s="4"/>
      <c r="C174" s="95"/>
      <c r="D174" s="4"/>
      <c r="E174" s="4"/>
    </row>
    <row r="175" spans="1:5" x14ac:dyDescent="0.25">
      <c r="A175" s="4"/>
      <c r="B175" s="4"/>
      <c r="C175" s="95"/>
      <c r="D175" s="4"/>
      <c r="E175" s="4"/>
    </row>
    <row r="176" spans="1:5" x14ac:dyDescent="0.25">
      <c r="A176" s="4"/>
      <c r="B176" s="4"/>
      <c r="C176" s="95"/>
      <c r="D176" s="4"/>
      <c r="E176" s="4"/>
    </row>
    <row r="177" spans="1:5" x14ac:dyDescent="0.25">
      <c r="A177" s="4"/>
      <c r="B177" s="4"/>
      <c r="C177" s="95"/>
      <c r="D177" s="4"/>
      <c r="E177" s="4"/>
    </row>
    <row r="178" spans="1:5" x14ac:dyDescent="0.25">
      <c r="A178" s="4"/>
      <c r="B178" s="4"/>
      <c r="C178" s="95"/>
      <c r="D178" s="4"/>
      <c r="E178" s="4"/>
    </row>
    <row r="179" spans="1:5" x14ac:dyDescent="0.25">
      <c r="A179" s="4"/>
      <c r="B179" s="4"/>
      <c r="C179" s="95"/>
      <c r="D179" s="4"/>
      <c r="E179" s="4"/>
    </row>
    <row r="180" spans="1:5" x14ac:dyDescent="0.25">
      <c r="A180" s="4"/>
      <c r="B180" s="4"/>
      <c r="C180" s="95"/>
      <c r="D180" s="4"/>
      <c r="E180" s="4"/>
    </row>
    <row r="181" spans="1:5" x14ac:dyDescent="0.25">
      <c r="A181" s="4"/>
      <c r="B181" s="4"/>
      <c r="C181" s="95"/>
      <c r="D181" s="4"/>
      <c r="E181" s="4"/>
    </row>
    <row r="182" spans="1:5" x14ac:dyDescent="0.25">
      <c r="A182" s="4"/>
      <c r="B182" s="4"/>
      <c r="C182" s="95"/>
      <c r="D182" s="4"/>
      <c r="E182" s="4"/>
    </row>
    <row r="183" spans="1:5" x14ac:dyDescent="0.25">
      <c r="A183" s="4"/>
      <c r="B183" s="4"/>
      <c r="C183" s="95"/>
      <c r="D183" s="4"/>
      <c r="E183" s="4"/>
    </row>
    <row r="184" spans="1:5" x14ac:dyDescent="0.25">
      <c r="A184" s="4"/>
      <c r="B184" s="4"/>
      <c r="C184" s="95"/>
      <c r="D184" s="4"/>
      <c r="E184" s="4"/>
    </row>
    <row r="185" spans="1:5" x14ac:dyDescent="0.25">
      <c r="A185" s="4"/>
      <c r="B185" s="4"/>
      <c r="C185" s="95"/>
      <c r="D185" s="4"/>
      <c r="E185" s="4"/>
    </row>
    <row r="186" spans="1:5" x14ac:dyDescent="0.25">
      <c r="A186" s="4"/>
      <c r="B186" s="4"/>
      <c r="C186" s="95"/>
      <c r="D186" s="4"/>
      <c r="E186" s="4"/>
    </row>
    <row r="187" spans="1:5" x14ac:dyDescent="0.25">
      <c r="A187" s="4"/>
      <c r="B187" s="4"/>
      <c r="C187" s="95"/>
      <c r="D187" s="4"/>
      <c r="E187" s="4"/>
    </row>
    <row r="188" spans="1:5" x14ac:dyDescent="0.25">
      <c r="A188" s="4"/>
      <c r="B188" s="4"/>
      <c r="C188" s="95"/>
      <c r="D188" s="4"/>
      <c r="E188" s="4"/>
    </row>
    <row r="189" spans="1:5" x14ac:dyDescent="0.25">
      <c r="A189" s="4"/>
      <c r="B189" s="4"/>
      <c r="C189" s="95"/>
      <c r="D189" s="4"/>
      <c r="E189" s="4"/>
    </row>
    <row r="190" spans="1:5" x14ac:dyDescent="0.25">
      <c r="A190" s="4"/>
      <c r="B190" s="4"/>
      <c r="C190" s="95"/>
      <c r="D190" s="4"/>
      <c r="E190" s="4"/>
    </row>
    <row r="191" spans="1:5" x14ac:dyDescent="0.25">
      <c r="A191" s="4"/>
      <c r="B191" s="4"/>
      <c r="C191" s="95"/>
      <c r="D191" s="4"/>
      <c r="E191" s="4"/>
    </row>
    <row r="192" spans="1:5" x14ac:dyDescent="0.25">
      <c r="A192" s="4"/>
      <c r="B192" s="4"/>
      <c r="C192" s="95"/>
      <c r="D192" s="4"/>
      <c r="E192" s="4"/>
    </row>
    <row r="193" spans="1:5" x14ac:dyDescent="0.25">
      <c r="A193" s="4"/>
      <c r="B193" s="4"/>
      <c r="C193" s="95"/>
      <c r="D193" s="4"/>
      <c r="E193" s="4"/>
    </row>
    <row r="194" spans="1:5" x14ac:dyDescent="0.25">
      <c r="A194" s="9"/>
      <c r="B194" s="9"/>
      <c r="C194" s="67"/>
      <c r="D194" s="9"/>
      <c r="E194" s="9"/>
    </row>
    <row r="195" spans="1:5" x14ac:dyDescent="0.25">
      <c r="A195" s="6"/>
      <c r="B195" s="6"/>
      <c r="C195" s="18"/>
      <c r="D195" s="6"/>
      <c r="E195" s="6"/>
    </row>
    <row r="196" spans="1:5" x14ac:dyDescent="0.25">
      <c r="A196" s="6"/>
      <c r="B196" s="6"/>
      <c r="C196" s="18"/>
      <c r="D196" s="6"/>
      <c r="E196" s="6"/>
    </row>
    <row r="197" spans="1:5" x14ac:dyDescent="0.25">
      <c r="A197" s="6"/>
      <c r="B197" s="6"/>
      <c r="C197" s="18"/>
      <c r="D197" s="6"/>
      <c r="E197" s="6"/>
    </row>
    <row r="198" spans="1:5" x14ac:dyDescent="0.25">
      <c r="A198" s="6"/>
      <c r="B198" s="6"/>
      <c r="C198" s="18"/>
      <c r="D198" s="6"/>
      <c r="E198" s="6"/>
    </row>
    <row r="199" spans="1:5" x14ac:dyDescent="0.25">
      <c r="A199" s="6"/>
      <c r="B199" s="6"/>
      <c r="C199" s="18"/>
      <c r="D199" s="6"/>
      <c r="E199" s="6"/>
    </row>
    <row r="200" spans="1:5" x14ac:dyDescent="0.25">
      <c r="A200" s="6"/>
      <c r="B200" s="6"/>
      <c r="C200" s="18"/>
      <c r="D200" s="6"/>
      <c r="E200" s="6"/>
    </row>
    <row r="201" spans="1:5" x14ac:dyDescent="0.25">
      <c r="A201" s="6"/>
      <c r="B201" s="6"/>
      <c r="C201" s="18"/>
      <c r="D201" s="6"/>
      <c r="E201" s="6"/>
    </row>
    <row r="202" spans="1:5" x14ac:dyDescent="0.25">
      <c r="A202" s="6"/>
      <c r="B202" s="6"/>
      <c r="C202" s="18"/>
      <c r="D202" s="6"/>
      <c r="E202" s="6"/>
    </row>
    <row r="203" spans="1:5" x14ac:dyDescent="0.25">
      <c r="A203" s="6"/>
      <c r="B203" s="6"/>
      <c r="C203" s="18"/>
      <c r="D203" s="6"/>
      <c r="E203" s="6"/>
    </row>
    <row r="204" spans="1:5" x14ac:dyDescent="0.25">
      <c r="A204" s="6"/>
      <c r="B204" s="6"/>
      <c r="C204" s="18"/>
      <c r="D204" s="6"/>
      <c r="E204" s="6"/>
    </row>
    <row r="205" spans="1:5" x14ac:dyDescent="0.25">
      <c r="A205" s="6"/>
      <c r="B205" s="6"/>
      <c r="C205" s="18"/>
      <c r="D205" s="6"/>
      <c r="E205" s="6"/>
    </row>
    <row r="206" spans="1:5" x14ac:dyDescent="0.25">
      <c r="A206" s="6"/>
      <c r="B206" s="6"/>
      <c r="C206" s="18"/>
      <c r="D206" s="6"/>
      <c r="E206" s="6"/>
    </row>
    <row r="207" spans="1:5" x14ac:dyDescent="0.25">
      <c r="A207" s="6"/>
      <c r="B207" s="6"/>
      <c r="C207" s="18"/>
      <c r="D207" s="6"/>
      <c r="E207" s="6"/>
    </row>
    <row r="208" spans="1:5" x14ac:dyDescent="0.25">
      <c r="A208" s="6"/>
      <c r="B208" s="6"/>
      <c r="C208" s="18"/>
      <c r="D208" s="6"/>
      <c r="E208" s="6"/>
    </row>
    <row r="209" spans="1:5" x14ac:dyDescent="0.25">
      <c r="A209" s="6"/>
      <c r="B209" s="6"/>
      <c r="C209" s="18"/>
      <c r="D209" s="6"/>
      <c r="E209" s="6"/>
    </row>
    <row r="210" spans="1:5" x14ac:dyDescent="0.25">
      <c r="A210" s="6"/>
      <c r="B210" s="6"/>
      <c r="C210" s="18"/>
      <c r="D210" s="6"/>
      <c r="E210" s="6"/>
    </row>
    <row r="211" spans="1:5" x14ac:dyDescent="0.25">
      <c r="A211" s="6"/>
      <c r="B211" s="6"/>
      <c r="C211" s="18"/>
      <c r="D211" s="6"/>
      <c r="E211" s="6"/>
    </row>
    <row r="212" spans="1:5" x14ac:dyDescent="0.25">
      <c r="A212" s="6"/>
      <c r="B212" s="6"/>
      <c r="C212" s="18"/>
      <c r="D212" s="6"/>
      <c r="E212" s="6"/>
    </row>
    <row r="213" spans="1:5" x14ac:dyDescent="0.25">
      <c r="A213" s="6"/>
      <c r="B213" s="6"/>
      <c r="C213" s="18"/>
      <c r="D213" s="6"/>
      <c r="E213" s="6"/>
    </row>
    <row r="214" spans="1:5" x14ac:dyDescent="0.25">
      <c r="A214" s="6"/>
      <c r="B214" s="6"/>
      <c r="C214" s="18"/>
      <c r="D214" s="6"/>
      <c r="E214" s="6"/>
    </row>
    <row r="215" spans="1:5" x14ac:dyDescent="0.25">
      <c r="A215" s="6"/>
      <c r="B215" s="6"/>
      <c r="C215" s="18"/>
      <c r="D215" s="6"/>
      <c r="E215" s="6"/>
    </row>
    <row r="216" spans="1:5" x14ac:dyDescent="0.25">
      <c r="A216" s="6"/>
      <c r="B216" s="6"/>
      <c r="C216" s="18"/>
      <c r="D216" s="6"/>
      <c r="E216" s="6"/>
    </row>
    <row r="217" spans="1:5" x14ac:dyDescent="0.25">
      <c r="A217" s="6"/>
      <c r="B217" s="6"/>
      <c r="C217" s="18"/>
      <c r="D217" s="6"/>
      <c r="E217" s="6"/>
    </row>
    <row r="218" spans="1:5" x14ac:dyDescent="0.25">
      <c r="A218" s="6"/>
      <c r="B218" s="6"/>
      <c r="C218" s="18"/>
      <c r="D218" s="6"/>
      <c r="E218" s="6"/>
    </row>
    <row r="219" spans="1:5" x14ac:dyDescent="0.25">
      <c r="A219" s="6"/>
      <c r="B219" s="6"/>
      <c r="C219" s="18"/>
      <c r="D219" s="6"/>
      <c r="E219" s="6"/>
    </row>
    <row r="220" spans="1:5" x14ac:dyDescent="0.25">
      <c r="A220" s="6"/>
      <c r="B220" s="6"/>
      <c r="C220" s="18"/>
      <c r="D220" s="6"/>
      <c r="E220" s="6"/>
    </row>
    <row r="221" spans="1:5" x14ac:dyDescent="0.25">
      <c r="A221" s="6"/>
      <c r="B221" s="6"/>
      <c r="C221" s="18"/>
      <c r="D221" s="6"/>
      <c r="E221" s="6"/>
    </row>
    <row r="222" spans="1:5" x14ac:dyDescent="0.25">
      <c r="A222" s="6"/>
      <c r="B222" s="6"/>
      <c r="C222" s="18"/>
      <c r="D222" s="6"/>
      <c r="E222" s="6"/>
    </row>
    <row r="223" spans="1:5" x14ac:dyDescent="0.25">
      <c r="A223" s="6"/>
      <c r="B223" s="6"/>
      <c r="C223" s="18"/>
      <c r="D223" s="6"/>
      <c r="E223" s="6"/>
    </row>
    <row r="224" spans="1:5" x14ac:dyDescent="0.25">
      <c r="A224" s="6"/>
      <c r="B224" s="6"/>
      <c r="C224" s="18"/>
      <c r="D224" s="6"/>
      <c r="E224" s="6"/>
    </row>
    <row r="225" spans="1:5" x14ac:dyDescent="0.25">
      <c r="A225" s="6"/>
      <c r="B225" s="6"/>
      <c r="C225" s="18"/>
      <c r="D225" s="6"/>
      <c r="E225" s="6"/>
    </row>
    <row r="226" spans="1:5" x14ac:dyDescent="0.25">
      <c r="A226" s="6"/>
      <c r="B226" s="6"/>
      <c r="C226" s="18"/>
      <c r="D226" s="6"/>
      <c r="E226" s="6"/>
    </row>
    <row r="227" spans="1:5" x14ac:dyDescent="0.25">
      <c r="A227" s="6"/>
      <c r="B227" s="6"/>
      <c r="C227" s="18"/>
      <c r="D227" s="6"/>
      <c r="E227" s="6"/>
    </row>
    <row r="228" spans="1:5" x14ac:dyDescent="0.25">
      <c r="A228" s="6"/>
      <c r="B228" s="6"/>
      <c r="C228" s="18"/>
      <c r="D228" s="6"/>
      <c r="E228" s="6"/>
    </row>
    <row r="229" spans="1:5" x14ac:dyDescent="0.25">
      <c r="A229" s="6"/>
      <c r="B229" s="6"/>
      <c r="C229" s="18"/>
      <c r="D229" s="6"/>
      <c r="E229" s="6"/>
    </row>
    <row r="230" spans="1:5" x14ac:dyDescent="0.25">
      <c r="A230" s="6"/>
      <c r="B230" s="6"/>
      <c r="C230" s="18"/>
      <c r="D230" s="6"/>
      <c r="E230" s="6"/>
    </row>
    <row r="231" spans="1:5" x14ac:dyDescent="0.25">
      <c r="A231" s="6"/>
      <c r="B231" s="6"/>
      <c r="C231" s="18"/>
      <c r="D231" s="6"/>
      <c r="E231" s="6"/>
    </row>
    <row r="232" spans="1:5" x14ac:dyDescent="0.25">
      <c r="A232" s="6"/>
      <c r="B232" s="6"/>
      <c r="C232" s="18"/>
      <c r="D232" s="6"/>
      <c r="E232" s="6"/>
    </row>
    <row r="233" spans="1:5" x14ac:dyDescent="0.25">
      <c r="A233" s="6"/>
      <c r="B233" s="6"/>
      <c r="C233" s="18"/>
      <c r="D233" s="6"/>
      <c r="E233" s="6"/>
    </row>
    <row r="234" spans="1:5" x14ac:dyDescent="0.25">
      <c r="A234" s="6"/>
      <c r="B234" s="6"/>
      <c r="C234" s="18"/>
      <c r="D234" s="6"/>
      <c r="E234" s="6"/>
    </row>
    <row r="235" spans="1:5" x14ac:dyDescent="0.25">
      <c r="A235" s="6"/>
      <c r="B235" s="6"/>
      <c r="C235" s="18"/>
      <c r="D235" s="6"/>
      <c r="E235" s="6"/>
    </row>
    <row r="236" spans="1:5" x14ac:dyDescent="0.25">
      <c r="A236" s="6"/>
      <c r="B236" s="6"/>
      <c r="C236" s="18"/>
      <c r="D236" s="6"/>
      <c r="E236" s="6"/>
    </row>
    <row r="237" spans="1:5" x14ac:dyDescent="0.25">
      <c r="A237" s="6"/>
      <c r="B237" s="6"/>
      <c r="C237" s="18"/>
      <c r="D237" s="6"/>
      <c r="E237" s="6"/>
    </row>
    <row r="238" spans="1:5" x14ac:dyDescent="0.25">
      <c r="A238" s="6"/>
      <c r="B238" s="6"/>
      <c r="C238" s="18"/>
      <c r="D238" s="6"/>
      <c r="E238" s="6"/>
    </row>
    <row r="239" spans="1:5" x14ac:dyDescent="0.25">
      <c r="A239" s="6"/>
      <c r="B239" s="6"/>
      <c r="C239" s="18"/>
      <c r="D239" s="6"/>
      <c r="E239" s="6"/>
    </row>
    <row r="240" spans="1:5" x14ac:dyDescent="0.25">
      <c r="A240" s="6"/>
      <c r="B240" s="6"/>
      <c r="C240" s="18"/>
      <c r="D240" s="6"/>
      <c r="E240" s="6"/>
    </row>
    <row r="241" spans="1:5" x14ac:dyDescent="0.25">
      <c r="A241" s="6"/>
      <c r="B241" s="6"/>
      <c r="C241" s="18"/>
      <c r="D241" s="6"/>
      <c r="E241" s="6"/>
    </row>
    <row r="242" spans="1:5" x14ac:dyDescent="0.25">
      <c r="A242" s="6"/>
      <c r="B242" s="6"/>
      <c r="C242" s="18"/>
      <c r="D242" s="6"/>
      <c r="E242" s="6"/>
    </row>
    <row r="243" spans="1:5" x14ac:dyDescent="0.25">
      <c r="A243" s="6"/>
      <c r="B243" s="6"/>
      <c r="C243" s="18"/>
      <c r="D243" s="6"/>
      <c r="E243" s="6"/>
    </row>
    <row r="244" spans="1:5" x14ac:dyDescent="0.25">
      <c r="A244" s="6"/>
      <c r="B244" s="6"/>
      <c r="C244" s="18"/>
      <c r="D244" s="6"/>
      <c r="E244" s="6"/>
    </row>
    <row r="245" spans="1:5" x14ac:dyDescent="0.25">
      <c r="A245" s="6"/>
      <c r="B245" s="6"/>
      <c r="C245" s="18"/>
      <c r="D245" s="6"/>
      <c r="E245" s="6"/>
    </row>
    <row r="246" spans="1:5" x14ac:dyDescent="0.25">
      <c r="A246" s="6"/>
      <c r="B246" s="6"/>
      <c r="C246" s="18"/>
      <c r="D246" s="6"/>
      <c r="E246" s="6"/>
    </row>
    <row r="247" spans="1:5" x14ac:dyDescent="0.25">
      <c r="A247" s="6"/>
      <c r="B247" s="6"/>
      <c r="C247" s="18"/>
      <c r="D247" s="6"/>
      <c r="E247" s="6"/>
    </row>
    <row r="248" spans="1:5" x14ac:dyDescent="0.25">
      <c r="A248" s="6"/>
      <c r="B248" s="6"/>
      <c r="C248" s="18"/>
      <c r="D248" s="6"/>
      <c r="E248" s="6"/>
    </row>
    <row r="249" spans="1:5" x14ac:dyDescent="0.25">
      <c r="A249" s="6"/>
      <c r="B249" s="6"/>
      <c r="C249" s="18"/>
      <c r="D249" s="6"/>
      <c r="E249" s="6"/>
    </row>
    <row r="250" spans="1:5" x14ac:dyDescent="0.25">
      <c r="A250" s="6"/>
      <c r="B250" s="6"/>
      <c r="C250" s="18"/>
      <c r="D250" s="6"/>
      <c r="E250" s="6"/>
    </row>
    <row r="251" spans="1:5" x14ac:dyDescent="0.25">
      <c r="A251" s="6"/>
      <c r="B251" s="6"/>
      <c r="C251" s="18"/>
      <c r="D251" s="6"/>
      <c r="E251" s="6"/>
    </row>
    <row r="252" spans="1:5" x14ac:dyDescent="0.25">
      <c r="A252" s="6"/>
      <c r="B252" s="6"/>
      <c r="C252" s="18"/>
      <c r="D252" s="6"/>
      <c r="E252" s="6"/>
    </row>
    <row r="253" spans="1:5" x14ac:dyDescent="0.25">
      <c r="A253" s="6"/>
      <c r="B253" s="6"/>
      <c r="C253" s="18"/>
      <c r="D253" s="6"/>
      <c r="E253" s="6"/>
    </row>
    <row r="254" spans="1:5" x14ac:dyDescent="0.25">
      <c r="A254" s="6"/>
      <c r="B254" s="6"/>
      <c r="C254" s="18"/>
      <c r="D254" s="6"/>
      <c r="E254" s="6"/>
    </row>
    <row r="255" spans="1:5" x14ac:dyDescent="0.25">
      <c r="A255" s="6"/>
      <c r="B255" s="6"/>
      <c r="C255" s="18"/>
      <c r="D255" s="6"/>
      <c r="E255" s="6"/>
    </row>
    <row r="256" spans="1:5" x14ac:dyDescent="0.25">
      <c r="A256" s="6"/>
      <c r="B256" s="6"/>
      <c r="C256" s="18"/>
      <c r="D256" s="6"/>
      <c r="E256" s="6"/>
    </row>
    <row r="257" spans="1:5" x14ac:dyDescent="0.25">
      <c r="A257" s="6"/>
      <c r="B257" s="6"/>
      <c r="C257" s="18"/>
      <c r="D257" s="6"/>
      <c r="E257" s="6"/>
    </row>
    <row r="258" spans="1:5" x14ac:dyDescent="0.25">
      <c r="A258" s="6"/>
      <c r="B258" s="6"/>
      <c r="C258" s="18"/>
      <c r="D258" s="6"/>
      <c r="E258" s="6"/>
    </row>
    <row r="259" spans="1:5" x14ac:dyDescent="0.25">
      <c r="A259" s="6"/>
      <c r="B259" s="6"/>
      <c r="C259" s="18"/>
      <c r="D259" s="6"/>
      <c r="E259" s="6"/>
    </row>
    <row r="260" spans="1:5" x14ac:dyDescent="0.25">
      <c r="A260" s="6"/>
      <c r="B260" s="6"/>
      <c r="C260" s="18"/>
      <c r="D260" s="6"/>
      <c r="E260" s="6"/>
    </row>
    <row r="261" spans="1:5" x14ac:dyDescent="0.25">
      <c r="A261" s="6"/>
      <c r="B261" s="6"/>
      <c r="C261" s="18"/>
      <c r="D261" s="6"/>
      <c r="E261" s="6"/>
    </row>
    <row r="262" spans="1:5" x14ac:dyDescent="0.25">
      <c r="A262" s="6"/>
      <c r="B262" s="6"/>
      <c r="C262" s="18"/>
      <c r="D262" s="6"/>
      <c r="E262" s="6"/>
    </row>
    <row r="263" spans="1:5" x14ac:dyDescent="0.25">
      <c r="A263" s="6"/>
      <c r="B263" s="6"/>
      <c r="C263" s="18"/>
      <c r="D263" s="6"/>
      <c r="E263" s="6"/>
    </row>
    <row r="264" spans="1:5" x14ac:dyDescent="0.25">
      <c r="A264" s="6"/>
      <c r="B264" s="6"/>
      <c r="C264" s="18"/>
      <c r="D264" s="6"/>
      <c r="E264" s="6"/>
    </row>
    <row r="265" spans="1:5" x14ac:dyDescent="0.25">
      <c r="A265" s="6"/>
      <c r="B265" s="6"/>
      <c r="C265" s="18"/>
      <c r="D265" s="6"/>
      <c r="E265" s="6"/>
    </row>
    <row r="266" spans="1:5" x14ac:dyDescent="0.25">
      <c r="A266" s="6"/>
      <c r="B266" s="6"/>
      <c r="C266" s="18"/>
      <c r="D266" s="6"/>
      <c r="E266" s="6"/>
    </row>
    <row r="267" spans="1:5" x14ac:dyDescent="0.25">
      <c r="A267" s="6"/>
      <c r="B267" s="6"/>
      <c r="C267" s="18"/>
      <c r="D267" s="6"/>
      <c r="E267" s="6"/>
    </row>
    <row r="268" spans="1:5" x14ac:dyDescent="0.25">
      <c r="A268" s="6"/>
      <c r="B268" s="6"/>
      <c r="C268" s="18"/>
      <c r="D268" s="6"/>
      <c r="E268" s="6"/>
    </row>
    <row r="269" spans="1:5" x14ac:dyDescent="0.25">
      <c r="A269" s="6"/>
      <c r="B269" s="6"/>
      <c r="C269" s="18"/>
      <c r="D269" s="6"/>
      <c r="E269" s="6"/>
    </row>
    <row r="270" spans="1:5" x14ac:dyDescent="0.25">
      <c r="A270" s="6"/>
      <c r="B270" s="6"/>
      <c r="C270" s="18"/>
      <c r="D270" s="6"/>
      <c r="E270" s="6"/>
    </row>
    <row r="271" spans="1:5" x14ac:dyDescent="0.25">
      <c r="A271" s="6"/>
      <c r="B271" s="6"/>
      <c r="C271" s="18"/>
      <c r="D271" s="6"/>
      <c r="E271" s="6"/>
    </row>
    <row r="272" spans="1:5" x14ac:dyDescent="0.25">
      <c r="A272" s="6"/>
      <c r="B272" s="6"/>
      <c r="C272" s="18"/>
      <c r="D272" s="6"/>
      <c r="E272" s="6"/>
    </row>
    <row r="273" spans="1:5" x14ac:dyDescent="0.25">
      <c r="A273" s="6"/>
      <c r="B273" s="6"/>
      <c r="C273" s="18"/>
      <c r="D273" s="6"/>
      <c r="E273" s="6"/>
    </row>
    <row r="274" spans="1:5" x14ac:dyDescent="0.25">
      <c r="A274" s="6"/>
      <c r="B274" s="6"/>
      <c r="C274" s="18"/>
      <c r="D274" s="6"/>
      <c r="E274" s="6"/>
    </row>
    <row r="275" spans="1:5" x14ac:dyDescent="0.25">
      <c r="A275" s="6"/>
      <c r="B275" s="6"/>
      <c r="C275" s="18"/>
      <c r="D275" s="6"/>
      <c r="E275" s="6"/>
    </row>
    <row r="276" spans="1:5" x14ac:dyDescent="0.25">
      <c r="A276" s="6"/>
      <c r="B276" s="6"/>
      <c r="C276" s="18"/>
      <c r="D276" s="6"/>
      <c r="E276" s="6"/>
    </row>
    <row r="277" spans="1:5" x14ac:dyDescent="0.25">
      <c r="A277" s="6"/>
      <c r="B277" s="6"/>
      <c r="C277" s="18"/>
      <c r="D277" s="6"/>
      <c r="E277" s="6"/>
    </row>
    <row r="278" spans="1:5" x14ac:dyDescent="0.25">
      <c r="A278" s="6"/>
      <c r="B278" s="6"/>
      <c r="C278" s="18"/>
      <c r="D278" s="6"/>
      <c r="E278" s="6"/>
    </row>
    <row r="279" spans="1:5" x14ac:dyDescent="0.25">
      <c r="A279" s="6"/>
      <c r="B279" s="6"/>
      <c r="C279" s="18"/>
      <c r="D279" s="6"/>
      <c r="E279" s="6"/>
    </row>
    <row r="280" spans="1:5" x14ac:dyDescent="0.25">
      <c r="A280" s="6"/>
      <c r="B280" s="6"/>
      <c r="C280" s="18"/>
      <c r="D280" s="6"/>
      <c r="E280" s="6"/>
    </row>
    <row r="281" spans="1:5" x14ac:dyDescent="0.25">
      <c r="A281" s="6"/>
      <c r="B281" s="6"/>
      <c r="C281" s="18"/>
      <c r="D281" s="6"/>
      <c r="E281" s="6"/>
    </row>
    <row r="282" spans="1:5" x14ac:dyDescent="0.25">
      <c r="A282" s="6"/>
      <c r="B282" s="6"/>
      <c r="C282" s="18"/>
      <c r="D282" s="6"/>
      <c r="E282" s="6"/>
    </row>
    <row r="283" spans="1:5" x14ac:dyDescent="0.25">
      <c r="A283" s="6"/>
      <c r="B283" s="6"/>
      <c r="C283" s="18"/>
      <c r="D283" s="6"/>
      <c r="E283" s="6"/>
    </row>
    <row r="284" spans="1:5" x14ac:dyDescent="0.25">
      <c r="A284" s="6"/>
      <c r="B284" s="6"/>
      <c r="C284" s="18"/>
      <c r="D284" s="6"/>
      <c r="E284" s="6"/>
    </row>
    <row r="285" spans="1:5" x14ac:dyDescent="0.25">
      <c r="A285" s="6"/>
      <c r="B285" s="6"/>
      <c r="C285" s="18"/>
      <c r="D285" s="6"/>
      <c r="E285" s="6"/>
    </row>
    <row r="286" spans="1:5" x14ac:dyDescent="0.25">
      <c r="A286" s="6"/>
      <c r="B286" s="6"/>
      <c r="C286" s="18"/>
      <c r="D286" s="6"/>
      <c r="E286" s="6"/>
    </row>
    <row r="287" spans="1:5" x14ac:dyDescent="0.25">
      <c r="A287" s="6"/>
      <c r="B287" s="6"/>
      <c r="C287" s="18"/>
      <c r="D287" s="6"/>
      <c r="E287" s="6"/>
    </row>
    <row r="288" spans="1:5" x14ac:dyDescent="0.25">
      <c r="A288" s="6"/>
      <c r="B288" s="6"/>
      <c r="C288" s="18"/>
      <c r="D288" s="6"/>
      <c r="E288" s="6"/>
    </row>
    <row r="289" spans="1:5" x14ac:dyDescent="0.25">
      <c r="A289" s="6"/>
      <c r="B289" s="6"/>
      <c r="C289" s="18"/>
      <c r="D289" s="6"/>
      <c r="E289" s="6"/>
    </row>
    <row r="290" spans="1:5" x14ac:dyDescent="0.25">
      <c r="A290" s="6"/>
      <c r="B290" s="6"/>
      <c r="C290" s="18"/>
      <c r="D290" s="6"/>
      <c r="E290" s="6"/>
    </row>
    <row r="291" spans="1:5" x14ac:dyDescent="0.25">
      <c r="A291" s="6"/>
      <c r="B291" s="6"/>
      <c r="C291" s="18"/>
      <c r="D291" s="6"/>
      <c r="E291" s="6"/>
    </row>
    <row r="292" spans="1:5" x14ac:dyDescent="0.25">
      <c r="A292" s="6"/>
      <c r="B292" s="6"/>
      <c r="C292" s="18"/>
      <c r="D292" s="6"/>
      <c r="E292" s="6"/>
    </row>
    <row r="293" spans="1:5" x14ac:dyDescent="0.25">
      <c r="A293" s="6"/>
      <c r="B293" s="6"/>
      <c r="C293" s="18"/>
      <c r="D293" s="6"/>
      <c r="E293" s="6"/>
    </row>
    <row r="294" spans="1:5" x14ac:dyDescent="0.25">
      <c r="A294" s="6"/>
      <c r="B294" s="6"/>
      <c r="C294" s="18"/>
      <c r="D294" s="6"/>
      <c r="E294" s="6"/>
    </row>
    <row r="295" spans="1:5" x14ac:dyDescent="0.25">
      <c r="A295" s="6"/>
      <c r="B295" s="6"/>
      <c r="C295" s="18"/>
      <c r="D295" s="6"/>
      <c r="E295" s="6"/>
    </row>
    <row r="296" spans="1:5" x14ac:dyDescent="0.25">
      <c r="A296" s="6"/>
      <c r="B296" s="6"/>
      <c r="C296" s="18"/>
      <c r="D296" s="6"/>
      <c r="E296" s="6"/>
    </row>
    <row r="297" spans="1:5" x14ac:dyDescent="0.25">
      <c r="A297" s="6"/>
      <c r="B297" s="6"/>
      <c r="C297" s="18"/>
      <c r="D297" s="6"/>
      <c r="E297" s="6"/>
    </row>
    <row r="298" spans="1:5" x14ac:dyDescent="0.25">
      <c r="A298" s="6"/>
      <c r="B298" s="6"/>
      <c r="C298" s="18"/>
      <c r="D298" s="6"/>
      <c r="E298" s="6"/>
    </row>
    <row r="299" spans="1:5" x14ac:dyDescent="0.25">
      <c r="A299" s="6"/>
      <c r="B299" s="6"/>
      <c r="C299" s="18"/>
      <c r="D299" s="6"/>
      <c r="E299" s="6"/>
    </row>
    <row r="300" spans="1:5" x14ac:dyDescent="0.25">
      <c r="A300" s="6"/>
      <c r="B300" s="6"/>
      <c r="C300" s="18"/>
      <c r="D300" s="6"/>
      <c r="E300" s="6"/>
    </row>
    <row r="301" spans="1:5" x14ac:dyDescent="0.25">
      <c r="A301" s="6"/>
      <c r="B301" s="6"/>
      <c r="C301" s="18"/>
      <c r="D301" s="6"/>
      <c r="E301" s="6"/>
    </row>
    <row r="302" spans="1:5" x14ac:dyDescent="0.25">
      <c r="A302" s="6"/>
      <c r="B302" s="6"/>
      <c r="C302" s="18"/>
      <c r="D302" s="6"/>
      <c r="E302" s="6"/>
    </row>
    <row r="303" spans="1:5" x14ac:dyDescent="0.25">
      <c r="A303" s="6"/>
      <c r="B303" s="6"/>
      <c r="C303" s="18"/>
      <c r="D303" s="6"/>
      <c r="E303" s="6"/>
    </row>
    <row r="304" spans="1:5" x14ac:dyDescent="0.25">
      <c r="A304" s="6"/>
      <c r="B304" s="6"/>
      <c r="C304" s="18"/>
      <c r="D304" s="6"/>
      <c r="E304" s="6"/>
    </row>
    <row r="305" spans="1:5" x14ac:dyDescent="0.25">
      <c r="A305" s="6"/>
      <c r="B305" s="6"/>
      <c r="C305" s="18"/>
      <c r="D305" s="6"/>
      <c r="E305" s="6"/>
    </row>
    <row r="306" spans="1:5" x14ac:dyDescent="0.25">
      <c r="A306" s="6"/>
      <c r="B306" s="6"/>
      <c r="C306" s="18"/>
      <c r="D306" s="6"/>
      <c r="E306" s="6"/>
    </row>
    <row r="307" spans="1:5" x14ac:dyDescent="0.25">
      <c r="A307" s="6"/>
      <c r="B307" s="6"/>
      <c r="C307" s="18"/>
      <c r="D307" s="6"/>
      <c r="E307" s="6"/>
    </row>
    <row r="308" spans="1:5" x14ac:dyDescent="0.25">
      <c r="A308" s="6"/>
      <c r="B308" s="6"/>
      <c r="C308" s="18"/>
      <c r="D308" s="6"/>
      <c r="E308" s="6"/>
    </row>
    <row r="309" spans="1:5" x14ac:dyDescent="0.25">
      <c r="A309" s="6"/>
      <c r="B309" s="6"/>
      <c r="C309" s="18"/>
      <c r="D309" s="6"/>
      <c r="E309" s="6"/>
    </row>
    <row r="310" spans="1:5" x14ac:dyDescent="0.25">
      <c r="A310" s="6"/>
      <c r="B310" s="6"/>
      <c r="C310" s="18"/>
      <c r="D310" s="6"/>
      <c r="E310" s="6"/>
    </row>
    <row r="311" spans="1:5" x14ac:dyDescent="0.25">
      <c r="A311" s="6"/>
      <c r="B311" s="6"/>
      <c r="C311" s="18"/>
      <c r="D311" s="6"/>
      <c r="E311" s="6"/>
    </row>
    <row r="312" spans="1:5" x14ac:dyDescent="0.25">
      <c r="A312" s="6"/>
      <c r="B312" s="6"/>
      <c r="C312" s="18"/>
      <c r="D312" s="6"/>
      <c r="E312" s="6"/>
    </row>
  </sheetData>
  <mergeCells count="7">
    <mergeCell ref="A31:B31"/>
    <mergeCell ref="A32:E32"/>
    <mergeCell ref="A47:B47"/>
    <mergeCell ref="A48:E48"/>
    <mergeCell ref="A2:E2"/>
    <mergeCell ref="A7:B7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Összesítő</vt:lpstr>
      <vt:lpstr>Kálvin tér 9.</vt:lpstr>
      <vt:lpstr>Kálvin tér 7.</vt:lpstr>
      <vt:lpstr>Dózsa György út 25-27</vt:lpstr>
      <vt:lpstr>Reviczky utca 4.</vt:lpstr>
      <vt:lpstr>Temesvár utca 18.</vt:lpstr>
      <vt:lpstr>Bécsi út 324.</vt:lpstr>
      <vt:lpstr>Horánszky utca 26.</vt:lpstr>
      <vt:lpstr>Ráday utca 28.</vt:lpstr>
      <vt:lpstr>Munka10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Tolmács Ágnes</dc:creator>
  <cp:lastModifiedBy>Popovics Géza Balázs</cp:lastModifiedBy>
  <cp:lastPrinted>2018-04-03T12:55:12Z</cp:lastPrinted>
  <dcterms:created xsi:type="dcterms:W3CDTF">2016-11-23T08:10:37Z</dcterms:created>
  <dcterms:modified xsi:type="dcterms:W3CDTF">2018-04-03T13:48:11Z</dcterms:modified>
</cp:coreProperties>
</file>